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1. TRABALHO\1 - EPL\1 - CPLAN #2\PDZ E POLIGONAIS\PAGUA\CONTRATAÇÃO_SERVIÇOS\PROJETO AJUSTADO - MARÇO 2021\PLANILHA PRODUTOS CRONOGRAMA E VALORES\"/>
    </mc:Choice>
  </mc:AlternateContent>
  <xr:revisionPtr revIDLastSave="0" documentId="13_ncr:1_{B4799659-1132-44A3-B4DB-816F5E96A85F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Produtos" sheetId="2" r:id="rId1"/>
    <sheet name="Cronograma" sheetId="3" r:id="rId2"/>
    <sheet name="VALORES REF." sheetId="6" r:id="rId3"/>
  </sheets>
  <externalReferences>
    <externalReference r:id="rId4"/>
  </externalReferences>
  <definedNames>
    <definedName name="_xlnm.Print_Area" localSheetId="1">Cronograma!$A$1:$T$10</definedName>
    <definedName name="Tabela_Atribuição" localSheetId="2">#REF!</definedName>
    <definedName name="Tabela_Atribuição">#REF!</definedName>
    <definedName name="Tabela_Recursos" localSheetId="2">#REF!</definedName>
    <definedName name="Tabela_Recursos">#REF!</definedName>
    <definedName name="Tabela_Tarefas" localSheetId="1">Cronograma!#REF!</definedName>
    <definedName name="Tabela_Tarefas" localSheetId="2">#REF!</definedName>
    <definedName name="Tabela_Taref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6" l="1"/>
  <c r="F12" i="6"/>
  <c r="E12" i="6"/>
  <c r="D12" i="6"/>
  <c r="G11" i="6"/>
  <c r="H11" i="6" s="1"/>
  <c r="F11" i="6"/>
  <c r="E11" i="6"/>
  <c r="D11" i="6"/>
  <c r="D10" i="6" s="1"/>
  <c r="F10" i="6"/>
  <c r="E10" i="6"/>
  <c r="G9" i="6"/>
  <c r="F9" i="6"/>
  <c r="E9" i="6"/>
  <c r="D9" i="6"/>
  <c r="G8" i="6"/>
  <c r="H8" i="6" s="1"/>
  <c r="F8" i="6"/>
  <c r="E8" i="6"/>
  <c r="D8" i="6"/>
  <c r="D7" i="6" s="1"/>
  <c r="F7" i="6"/>
  <c r="E7" i="6"/>
  <c r="G7" i="6" l="1"/>
  <c r="H7" i="6" s="1"/>
  <c r="G10" i="6"/>
  <c r="H10" i="6" s="1"/>
  <c r="H9" i="6"/>
  <c r="H12" i="6"/>
  <c r="G14" i="6"/>
  <c r="G13" i="6" s="1"/>
  <c r="G16" i="6" s="1"/>
  <c r="D14" i="6"/>
  <c r="E14" i="6"/>
  <c r="E13" i="6" s="1"/>
  <c r="E16" i="6"/>
  <c r="E17" i="6"/>
  <c r="E18" i="6"/>
  <c r="F14" i="6"/>
  <c r="F13" i="6" s="1"/>
  <c r="F16" i="6" s="1"/>
  <c r="F18" i="6" l="1"/>
  <c r="F17" i="6"/>
  <c r="F15" i="6" s="1"/>
  <c r="F19" i="6" s="1"/>
  <c r="E19" i="6"/>
  <c r="D13" i="6"/>
  <c r="H14" i="6"/>
  <c r="E15" i="6"/>
  <c r="G18" i="6"/>
  <c r="G17" i="6"/>
  <c r="G15" i="6" s="1"/>
  <c r="G19" i="6" s="1"/>
  <c r="B42" i="3"/>
  <c r="H13" i="6" l="1"/>
  <c r="D17" i="6"/>
  <c r="H17" i="6" s="1"/>
  <c r="D18" i="6"/>
  <c r="H18" i="6" s="1"/>
  <c r="D16" i="6"/>
  <c r="D15" i="6" l="1"/>
  <c r="H16" i="6"/>
  <c r="H15" i="6" l="1"/>
  <c r="D19" i="6"/>
  <c r="H19" i="6" s="1"/>
  <c r="I19" i="6" l="1"/>
  <c r="I7" i="6"/>
  <c r="I10" i="6"/>
  <c r="I8" i="6"/>
  <c r="I9" i="6"/>
  <c r="I11" i="6"/>
  <c r="I12" i="6"/>
  <c r="I14" i="6"/>
  <c r="I18" i="6"/>
  <c r="I17" i="6"/>
  <c r="I13" i="6"/>
  <c r="I15" i="6"/>
  <c r="I16" i="6"/>
</calcChain>
</file>

<file path=xl/sharedStrings.xml><?xml version="1.0" encoding="utf-8"?>
<sst xmlns="http://schemas.openxmlformats.org/spreadsheetml/2006/main" count="55" uniqueCount="55">
  <si>
    <t>Referência: Janeiro 2021</t>
  </si>
  <si>
    <t>RESUMO DA COMPOSIÇÃO</t>
  </si>
  <si>
    <t>TOTAIS</t>
  </si>
  <si>
    <t>PART. %</t>
  </si>
  <si>
    <t>I</t>
  </si>
  <si>
    <t>CUSTOS TOTAIS DE EQUIPE + ENCARGOS DIRETOS E INDIRETOS (I.1+I.2)</t>
  </si>
  <si>
    <t>I.1</t>
  </si>
  <si>
    <t>Total salários Equipe Técnica por produto- R$</t>
  </si>
  <si>
    <t>I.2</t>
  </si>
  <si>
    <t>Encargos Sociais, Complementares e Adicionais - R$ 
(anexo II, Resolução DNIT 11/2020)</t>
  </si>
  <si>
    <t>II</t>
  </si>
  <si>
    <t>CUSTOS COM VIAGENS E ALUGUEL DE VEÍCULO PARA VISITAS TÉCNICAS (II.1+II.2)</t>
  </si>
  <si>
    <t>II.1</t>
  </si>
  <si>
    <t>Passagens aéreas + Diárias</t>
  </si>
  <si>
    <t>II.2</t>
  </si>
  <si>
    <t>Aluguel de veículo</t>
  </si>
  <si>
    <t>III</t>
  </si>
  <si>
    <t>III.1</t>
  </si>
  <si>
    <t>IV</t>
  </si>
  <si>
    <t>REMUNERAÇÃO DA LICITANTE</t>
  </si>
  <si>
    <t>IV.1</t>
  </si>
  <si>
    <t>Taxa de 12% sobre item "I"</t>
  </si>
  <si>
    <t>DESPESAS FISCAIS</t>
  </si>
  <si>
    <t>ID</t>
  </si>
  <si>
    <t>Atividade</t>
  </si>
  <si>
    <t>Anexo VI - Lista de Produtos, Cronograma e Valores Referenciais</t>
  </si>
  <si>
    <t>Produtos relativos ao Porto Organizado de Paranaguá/PR</t>
  </si>
  <si>
    <r>
      <rPr>
        <b/>
        <sz val="11"/>
        <color indexed="8"/>
        <rFont val="Calibri"/>
        <family val="2"/>
      </rPr>
      <t xml:space="preserve">PRODUTO 1 </t>
    </r>
    <r>
      <rPr>
        <sz val="11"/>
        <color indexed="8"/>
        <rFont val="Calibri"/>
        <family val="2"/>
      </rPr>
      <t>- Relatório Executivo do levantamento de dados e informações sobre a situação atual do Porto Organizado de Paranaguá, com respectivos anexos, documentos comprobatórios e acervo de imagens utilizadas no documento, em formatos PDF, GIF e JPG</t>
    </r>
  </si>
  <si>
    <r>
      <rPr>
        <b/>
        <sz val="11"/>
        <color theme="1"/>
        <rFont val="Calibri"/>
        <family val="2"/>
        <scheme val="minor"/>
      </rPr>
      <t>PRODUTO 2:</t>
    </r>
    <r>
      <rPr>
        <sz val="11"/>
        <color theme="1"/>
        <rFont val="Calibri"/>
        <family val="2"/>
        <scheme val="minor"/>
      </rPr>
      <t xml:space="preserve"> Relatório Detalhado sobre a situação atual do Porto Organizado de Paranaguá, com diagnóstico do plano operacional do PDZ vigente, com respectivos anexos, documentos comprobatórios e acervo de imagens utilizadas no documento, em formatos PDF, GIF e JPG;</t>
    </r>
  </si>
  <si>
    <t>Produtos relativos ao Porto Organizado de Antonina/PR</t>
  </si>
  <si>
    <r>
      <t xml:space="preserve">PRODUTO 3: </t>
    </r>
    <r>
      <rPr>
        <sz val="11"/>
        <color rgb="FF000000"/>
        <rFont val="Calibri"/>
        <family val="2"/>
      </rPr>
      <t>Relatório Executivo do levantamento de dados e informações sobre a situação atual do Porto Organizado de Antonina, com respectivos anexos, documentos comprobatórios e acervo de imagens utilizadas no documento, em formatos PDF, GIF e JPG;</t>
    </r>
  </si>
  <si>
    <r>
      <rPr>
        <b/>
        <sz val="11"/>
        <color indexed="8"/>
        <rFont val="Calibri"/>
        <family val="2"/>
      </rPr>
      <t xml:space="preserve">PRODUTO </t>
    </r>
    <r>
      <rPr>
        <sz val="11"/>
        <color indexed="8"/>
        <rFont val="Calibri"/>
        <family val="2"/>
      </rPr>
      <t>4: Relatório Detalhado sobre a situação atual do Porto Organizado de Antonina, com diagnóstico do plano operacional do PDZ vigente, com respectivos anexos, documentos comprobatórios e acervo de imagens utilizadas no documento, em formatos PDF, GIF e JPG.</t>
    </r>
  </si>
  <si>
    <r>
      <rPr>
        <b/>
        <sz val="10"/>
        <color indexed="8"/>
        <rFont val="Calibri"/>
        <family val="2"/>
      </rPr>
      <t xml:space="preserve">PRODUTO 1 - </t>
    </r>
    <r>
      <rPr>
        <sz val="10"/>
        <color rgb="FF000000"/>
        <rFont val="Calibri"/>
        <family val="2"/>
      </rPr>
      <t>Relatório Executivo do levantamento de dados e informações sobre a situação atual do Porto Organizado de Paranaguá, com respectivos anexos, documentos comprobatórios e acervo de imagens utilizadas no documento, em formatos PDF, GIF e JPG</t>
    </r>
  </si>
  <si>
    <r>
      <rPr>
        <b/>
        <sz val="10"/>
        <color rgb="FF000000"/>
        <rFont val="Calibri"/>
        <family val="2"/>
      </rPr>
      <t>PRODUTO 2:</t>
    </r>
    <r>
      <rPr>
        <sz val="10"/>
        <color indexed="8"/>
        <rFont val="Calibri"/>
        <family val="2"/>
      </rPr>
      <t xml:space="preserve"> </t>
    </r>
    <r>
      <rPr>
        <sz val="10"/>
        <color rgb="FF000000"/>
        <rFont val="Calibri"/>
        <family val="2"/>
      </rPr>
      <t>Relatório Detalhado sobre a situação atual do Porto Organizado de Paranaguá, com diagnóstico do plano operacional do PDZ vigente, com respectivos anexos, documentos comprobatórios e acervo de imagens utilizadas no documento, em formatos PDF, GIF e JPG;</t>
    </r>
  </si>
  <si>
    <r>
      <rPr>
        <b/>
        <sz val="10"/>
        <color indexed="8"/>
        <rFont val="Calibri"/>
        <family val="2"/>
      </rPr>
      <t xml:space="preserve">PRODUTO 3: </t>
    </r>
    <r>
      <rPr>
        <sz val="10"/>
        <color rgb="FF000000"/>
        <rFont val="Calibri"/>
        <family val="2"/>
      </rPr>
      <t>Relatório Executivo do levantamento de dados e informações sobre a situação atual do Porto Organizado de Antonina, com respectivos anexos, documentos comprobatórios e acervo de imagens utilizadas no documento, em formatos PDF, GIF e JPG;</t>
    </r>
  </si>
  <si>
    <r>
      <rPr>
        <b/>
        <sz val="10"/>
        <color indexed="8"/>
        <rFont val="Calibri"/>
        <family val="2"/>
      </rPr>
      <t xml:space="preserve">PRODUTO 4: </t>
    </r>
    <r>
      <rPr>
        <sz val="10"/>
        <color rgb="FF000000"/>
        <rFont val="Calibri"/>
        <family val="2"/>
      </rPr>
      <t>Relatório Detalhado sobre a situação atual do Porto Organizado de Antonina, com diagnóstico do plano operacional do PDZ vigente, com respectivos anexos, documentos comprobatórios e acervo de imagens utilizadas no documento, em formatos PDF, GIF e JPG.</t>
    </r>
  </si>
  <si>
    <t>LEGENDA:</t>
  </si>
  <si>
    <t>MÊS 1</t>
  </si>
  <si>
    <t>MÊS 2</t>
  </si>
  <si>
    <t>MÊS 3</t>
  </si>
  <si>
    <t>MÊS 4</t>
  </si>
  <si>
    <r>
      <t xml:space="preserve">PRODUTO 4: </t>
    </r>
    <r>
      <rPr>
        <sz val="12"/>
        <rFont val="Calibre"/>
      </rPr>
      <t>Relatório Detalhado sobre a situação atual do Porto Organizado de Antonina, com diagnóstico do plano operacional do PDZ vigente, com respectivos anexos, documentos comprobatórios e acervo de imagens utilizadas no documento, em formatos PDF, GIF e JPG.</t>
    </r>
  </si>
  <si>
    <t>ATIVIDADE</t>
  </si>
  <si>
    <t>MÊS DE ENTREGA DA VERSÃO PRELIMINAR DO PRODUTO</t>
  </si>
  <si>
    <t>MÊS DE ENTREGA DA VERSÃO FINAL DO PRODUTO, PÓS AJUSTES</t>
  </si>
  <si>
    <r>
      <t>PRODUTO 1</t>
    </r>
    <r>
      <rPr>
        <sz val="12"/>
        <rFont val="Calibre"/>
      </rPr>
      <t xml:space="preserve"> - Relatório Executivo do levantamento de dados e informações sobre a situação atual do Porto Organizado de Paranaguá, com respectivos anexos, documentos comprobatórios e acervo de imagens utilizadas no documento, em formatos PDF, GIF e JPG</t>
    </r>
  </si>
  <si>
    <r>
      <t xml:space="preserve">PRODUTO 2: </t>
    </r>
    <r>
      <rPr>
        <sz val="12"/>
        <rFont val="Calibre"/>
      </rPr>
      <t>Relatório Detalhado sobre a situação atual do Porto Organizado de Paranaguá, com diagnóstico do plano operacional do PDZ vigente, com respectivos anexos, documentos comprobatórios e acervo de imagens utilizadas no documento, em formatos PDF, GIF e JPG;</t>
    </r>
  </si>
  <si>
    <r>
      <t xml:space="preserve">PRODUTO 3: </t>
    </r>
    <r>
      <rPr>
        <sz val="12"/>
        <rFont val="Calibre"/>
      </rPr>
      <t>Relatório Executivo do levantamento de dados e informações sobre a situação atual do Porto Organizado de Antonina, com respectivos anexos, documentos comprobatórios e acervo de imagens utilizadas no documento, em formatos PDF, GIF e JPG;</t>
    </r>
  </si>
  <si>
    <t>PIS - 1,65% sobre valor de venda (I+II+III)</t>
  </si>
  <si>
    <t>IV.2</t>
  </si>
  <si>
    <t>COFINS - 7,60% sobre valor de venda (I+II+III)</t>
  </si>
  <si>
    <t>IV.3</t>
  </si>
  <si>
    <t>ISSQN - 5% sobre valor de venda (I+II+III)</t>
  </si>
  <si>
    <t>CUSTO TOTAL DOS SERVIÇOS: Itens "I+II+III+IV"</t>
  </si>
  <si>
    <t>ESTIMATIVA DE CUSTOS /ORÇAMENTO PARA CONTRATAÇÃO DE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</si>
</sst>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_(* #,##0.00_);_(* \(#,##0.00\);_(* &quot;-&quot;??_);_(@_)"/>
    <numFmt numFmtId="166" formatCode="[$-416]mmm\-yy;@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e"/>
    </font>
    <font>
      <sz val="11"/>
      <color rgb="FFFF0000"/>
      <name val="Calibre"/>
    </font>
    <font>
      <sz val="48"/>
      <color theme="1"/>
      <name val="Calibre"/>
    </font>
    <font>
      <sz val="10"/>
      <name val="Arial"/>
      <family val="2"/>
    </font>
    <font>
      <sz val="22"/>
      <name val="Calibre"/>
    </font>
    <font>
      <sz val="26"/>
      <color theme="1"/>
      <name val="Calibre"/>
    </font>
    <font>
      <b/>
      <sz val="12"/>
      <color theme="1"/>
      <name val="Calibre"/>
    </font>
    <font>
      <b/>
      <sz val="24"/>
      <name val="Calibre"/>
    </font>
    <font>
      <b/>
      <sz val="18"/>
      <name val="Calibre"/>
    </font>
    <font>
      <b/>
      <sz val="12"/>
      <name val="Calibre"/>
    </font>
    <font>
      <b/>
      <sz val="20"/>
      <name val="Calibre"/>
    </font>
    <font>
      <sz val="12"/>
      <name val="Calibre"/>
    </font>
    <font>
      <sz val="11"/>
      <color indexed="8"/>
      <name val="Calibri"/>
      <family val="2"/>
    </font>
    <font>
      <b/>
      <sz val="18"/>
      <color theme="1"/>
      <name val="Calibre"/>
    </font>
    <font>
      <sz val="18"/>
      <color theme="1"/>
      <name val="Calibre"/>
    </font>
    <font>
      <sz val="18"/>
      <name val="Calibre"/>
    </font>
    <font>
      <b/>
      <sz val="20"/>
      <color theme="1"/>
      <name val="Calibre"/>
    </font>
    <font>
      <b/>
      <sz val="24"/>
      <color theme="1"/>
      <name val="Calibre"/>
    </font>
    <font>
      <b/>
      <sz val="26"/>
      <name val="Calibre"/>
    </font>
    <font>
      <sz val="11"/>
      <name val="Calibre"/>
    </font>
    <font>
      <b/>
      <sz val="11"/>
      <name val="Calibre"/>
    </font>
    <font>
      <b/>
      <sz val="22"/>
      <name val="Calibre"/>
    </font>
    <font>
      <sz val="26"/>
      <name val="Calibre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0000"/>
      <name val="Calibri"/>
      <family val="2"/>
    </font>
    <font>
      <sz val="9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4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10" fontId="2" fillId="2" borderId="0" xfId="0" applyNumberFormat="1" applyFont="1" applyFill="1"/>
    <xf numFmtId="0" fontId="2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/>
    </xf>
    <xf numFmtId="164" fontId="10" fillId="3" borderId="15" xfId="0" applyNumberFormat="1" applyFont="1" applyFill="1" applyBorder="1" applyAlignment="1">
      <alignment vertical="center" wrapText="1"/>
    </xf>
    <xf numFmtId="164" fontId="12" fillId="3" borderId="4" xfId="0" applyNumberFormat="1" applyFont="1" applyFill="1" applyBorder="1" applyAlignment="1">
      <alignment horizontal="right" vertical="center" wrapText="1"/>
    </xf>
    <xf numFmtId="10" fontId="15" fillId="3" borderId="17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16" fillId="0" borderId="9" xfId="1" applyNumberFormat="1" applyFont="1" applyFill="1" applyBorder="1" applyAlignment="1">
      <alignment horizontal="center" vertical="center" wrapText="1"/>
    </xf>
    <xf numFmtId="165" fontId="2" fillId="2" borderId="0" xfId="3" applyFont="1" applyFill="1" applyBorder="1" applyAlignment="1">
      <alignment vertical="center" wrapText="1"/>
    </xf>
    <xf numFmtId="164" fontId="15" fillId="3" borderId="15" xfId="0" applyNumberFormat="1" applyFont="1" applyFill="1" applyBorder="1" applyAlignment="1">
      <alignment vertical="center" wrapText="1"/>
    </xf>
    <xf numFmtId="164" fontId="18" fillId="3" borderId="4" xfId="0" applyNumberFormat="1" applyFont="1" applyFill="1" applyBorder="1" applyAlignment="1">
      <alignment vertical="center" wrapText="1"/>
    </xf>
    <xf numFmtId="0" fontId="10" fillId="3" borderId="16" xfId="0" applyFont="1" applyFill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164" fontId="17" fillId="0" borderId="12" xfId="0" applyNumberFormat="1" applyFont="1" applyBorder="1" applyAlignment="1">
      <alignment vertical="center" wrapText="1"/>
    </xf>
    <xf numFmtId="164" fontId="17" fillId="0" borderId="2" xfId="0" applyNumberFormat="1" applyFont="1" applyBorder="1" applyAlignment="1">
      <alignment horizontal="right" vertical="center" wrapText="1"/>
    </xf>
    <xf numFmtId="10" fontId="16" fillId="0" borderId="9" xfId="1" applyNumberFormat="1" applyFont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vertical="center" wrapText="1"/>
    </xf>
    <xf numFmtId="164" fontId="17" fillId="2" borderId="18" xfId="0" applyNumberFormat="1" applyFont="1" applyFill="1" applyBorder="1" applyAlignment="1">
      <alignment vertical="center" wrapText="1"/>
    </xf>
    <xf numFmtId="164" fontId="17" fillId="2" borderId="29" xfId="0" applyNumberFormat="1" applyFont="1" applyFill="1" applyBorder="1" applyAlignment="1">
      <alignment horizontal="right" vertical="center" wrapText="1"/>
    </xf>
    <xf numFmtId="10" fontId="16" fillId="2" borderId="30" xfId="1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164" fontId="17" fillId="2" borderId="1" xfId="0" applyNumberFormat="1" applyFont="1" applyFill="1" applyBorder="1" applyAlignment="1">
      <alignment vertical="center" wrapText="1"/>
    </xf>
    <xf numFmtId="10" fontId="16" fillId="2" borderId="31" xfId="1" applyNumberFormat="1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vertical="center" wrapText="1"/>
    </xf>
    <xf numFmtId="164" fontId="17" fillId="2" borderId="11" xfId="0" applyNumberFormat="1" applyFont="1" applyFill="1" applyBorder="1" applyAlignment="1">
      <alignment vertical="center" wrapText="1"/>
    </xf>
    <xf numFmtId="164" fontId="17" fillId="2" borderId="14" xfId="0" applyNumberFormat="1" applyFont="1" applyFill="1" applyBorder="1" applyAlignment="1">
      <alignment horizontal="right" vertical="center" wrapText="1"/>
    </xf>
    <xf numFmtId="10" fontId="16" fillId="2" borderId="32" xfId="1" applyNumberFormat="1" applyFont="1" applyFill="1" applyBorder="1" applyAlignment="1">
      <alignment horizontal="center" vertical="center" wrapText="1"/>
    </xf>
    <xf numFmtId="164" fontId="20" fillId="4" borderId="17" xfId="0" applyNumberFormat="1" applyFont="1" applyFill="1" applyBorder="1" applyAlignment="1">
      <alignment horizontal="right" vertical="center" wrapText="1"/>
    </xf>
    <xf numFmtId="10" fontId="15" fillId="2" borderId="17" xfId="1" applyNumberFormat="1" applyFont="1" applyFill="1" applyBorder="1" applyAlignment="1">
      <alignment horizontal="center" vertical="center" wrapText="1"/>
    </xf>
    <xf numFmtId="165" fontId="16" fillId="2" borderId="0" xfId="3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10" fontId="22" fillId="2" borderId="0" xfId="1" applyNumberFormat="1" applyFont="1" applyFill="1" applyBorder="1" applyAlignment="1">
      <alignment horizontal="center" vertical="center"/>
    </xf>
    <xf numFmtId="165" fontId="21" fillId="2" borderId="0" xfId="3" applyFont="1" applyFill="1" applyBorder="1" applyAlignment="1">
      <alignment vertical="center"/>
    </xf>
    <xf numFmtId="165" fontId="21" fillId="2" borderId="0" xfId="3" applyFont="1" applyFill="1" applyAlignment="1">
      <alignment vertical="center"/>
    </xf>
    <xf numFmtId="0" fontId="21" fillId="2" borderId="0" xfId="0" applyFont="1" applyFill="1" applyAlignment="1">
      <alignment vertical="center"/>
    </xf>
    <xf numFmtId="10" fontId="23" fillId="2" borderId="0" xfId="1" applyNumberFormat="1" applyFont="1" applyFill="1" applyBorder="1" applyAlignment="1">
      <alignment horizontal="center" vertical="center"/>
    </xf>
    <xf numFmtId="165" fontId="6" fillId="2" borderId="0" xfId="3" applyFont="1" applyFill="1" applyBorder="1" applyAlignment="1">
      <alignment vertical="center"/>
    </xf>
    <xf numFmtId="165" fontId="6" fillId="2" borderId="0" xfId="3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1" fillId="2" borderId="0" xfId="0" applyFont="1" applyFill="1"/>
    <xf numFmtId="0" fontId="21" fillId="2" borderId="0" xfId="0" applyFont="1" applyFill="1" applyAlignment="1">
      <alignment vertical="center" wrapText="1"/>
    </xf>
    <xf numFmtId="10" fontId="21" fillId="2" borderId="0" xfId="0" applyNumberFormat="1" applyFont="1" applyFill="1"/>
    <xf numFmtId="0" fontId="21" fillId="0" borderId="0" xfId="0" applyFont="1" applyAlignment="1">
      <alignment vertical="center"/>
    </xf>
    <xf numFmtId="10" fontId="21" fillId="2" borderId="0" xfId="3" applyNumberFormat="1" applyFont="1" applyFill="1"/>
    <xf numFmtId="165" fontId="21" fillId="2" borderId="0" xfId="0" applyNumberFormat="1" applyFont="1" applyFill="1"/>
    <xf numFmtId="9" fontId="21" fillId="2" borderId="0" xfId="1" applyFont="1" applyFill="1" applyBorder="1" applyAlignment="1">
      <alignment vertical="center"/>
    </xf>
    <xf numFmtId="164" fontId="24" fillId="2" borderId="0" xfId="0" applyNumberFormat="1" applyFont="1" applyFill="1"/>
    <xf numFmtId="0" fontId="0" fillId="2" borderId="0" xfId="0" applyFill="1"/>
    <xf numFmtId="0" fontId="0" fillId="2" borderId="0" xfId="0" applyFill="1" applyAlignment="1">
      <alignment vertical="center" wrapText="1"/>
    </xf>
    <xf numFmtId="0" fontId="25" fillId="2" borderId="0" xfId="0" applyFont="1" applyFill="1" applyBorder="1" applyAlignment="1">
      <alignment vertical="center" wrapText="1"/>
    </xf>
    <xf numFmtId="0" fontId="26" fillId="7" borderId="0" xfId="0" applyFont="1" applyFill="1" applyAlignment="1">
      <alignment horizontal="center" vertical="center"/>
    </xf>
    <xf numFmtId="0" fontId="26" fillId="7" borderId="0" xfId="0" applyFont="1" applyFill="1" applyAlignment="1">
      <alignment vertical="center" wrapText="1"/>
    </xf>
    <xf numFmtId="0" fontId="26" fillId="7" borderId="0" xfId="0" applyFont="1" applyFill="1"/>
    <xf numFmtId="0" fontId="26" fillId="2" borderId="0" xfId="0" applyFont="1" applyFill="1"/>
    <xf numFmtId="0" fontId="26" fillId="2" borderId="0" xfId="0" applyNumberFormat="1" applyFont="1" applyFill="1"/>
    <xf numFmtId="0" fontId="27" fillId="7" borderId="0" xfId="0" applyFont="1" applyFill="1" applyAlignment="1">
      <alignment horizontal="left" vertical="center"/>
    </xf>
    <xf numFmtId="0" fontId="28" fillId="2" borderId="40" xfId="0" applyFont="1" applyFill="1" applyBorder="1"/>
    <xf numFmtId="0" fontId="28" fillId="2" borderId="41" xfId="0" applyFont="1" applyFill="1" applyBorder="1"/>
    <xf numFmtId="0" fontId="28" fillId="2" borderId="42" xfId="0" applyFont="1" applyFill="1" applyBorder="1"/>
    <xf numFmtId="0" fontId="28" fillId="5" borderId="40" xfId="0" applyFont="1" applyFill="1" applyBorder="1"/>
    <xf numFmtId="0" fontId="28" fillId="2" borderId="43" xfId="0" applyFont="1" applyFill="1" applyBorder="1"/>
    <xf numFmtId="0" fontId="28" fillId="2" borderId="44" xfId="0" applyFont="1" applyFill="1" applyBorder="1"/>
    <xf numFmtId="0" fontId="26" fillId="7" borderId="44" xfId="0" applyFont="1" applyFill="1" applyBorder="1"/>
    <xf numFmtId="0" fontId="28" fillId="2" borderId="45" xfId="0" applyFont="1" applyFill="1" applyBorder="1"/>
    <xf numFmtId="0" fontId="26" fillId="3" borderId="46" xfId="0" applyFont="1" applyFill="1" applyBorder="1" applyAlignment="1">
      <alignment horizontal="center" vertical="center"/>
    </xf>
    <xf numFmtId="0" fontId="26" fillId="3" borderId="34" xfId="0" applyFont="1" applyFill="1" applyBorder="1"/>
    <xf numFmtId="0" fontId="26" fillId="3" borderId="47" xfId="0" applyFont="1" applyFill="1" applyBorder="1"/>
    <xf numFmtId="0" fontId="26" fillId="0" borderId="0" xfId="0" applyFont="1"/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NumberFormat="1" applyFont="1"/>
    <xf numFmtId="0" fontId="29" fillId="2" borderId="0" xfId="0" applyFont="1" applyFill="1" applyAlignment="1">
      <alignment vertical="center" wrapText="1"/>
    </xf>
    <xf numFmtId="0" fontId="25" fillId="6" borderId="17" xfId="0" applyFont="1" applyFill="1" applyBorder="1" applyAlignment="1">
      <alignment vertical="center" wrapText="1"/>
    </xf>
    <xf numFmtId="0" fontId="25" fillId="8" borderId="1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0" fillId="2" borderId="48" xfId="0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14" fillId="2" borderId="48" xfId="0" applyFont="1" applyFill="1" applyBorder="1" applyAlignment="1">
      <alignment horizontal="left" vertical="center" wrapText="1"/>
    </xf>
    <xf numFmtId="0" fontId="19" fillId="3" borderId="15" xfId="0" applyFont="1" applyFill="1" applyBorder="1" applyAlignment="1">
      <alignment horizontal="left" vertical="center" wrapText="1"/>
    </xf>
    <xf numFmtId="0" fontId="19" fillId="3" borderId="3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10" fontId="10" fillId="0" borderId="8" xfId="0" applyNumberFormat="1" applyFont="1" applyBorder="1" applyAlignment="1">
      <alignment horizontal="center" vertical="center" wrapText="1"/>
    </xf>
    <xf numFmtId="10" fontId="10" fillId="0" borderId="9" xfId="0" applyNumberFormat="1" applyFont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28" fillId="9" borderId="39" xfId="0" applyFont="1" applyFill="1" applyBorder="1"/>
    <xf numFmtId="0" fontId="28" fillId="10" borderId="39" xfId="0" applyFont="1" applyFill="1" applyBorder="1"/>
    <xf numFmtId="0" fontId="26" fillId="5" borderId="0" xfId="0" applyFont="1" applyFill="1"/>
    <xf numFmtId="0" fontId="26" fillId="11" borderId="0" xfId="0" applyFont="1" applyFill="1"/>
    <xf numFmtId="0" fontId="26" fillId="9" borderId="0" xfId="0" applyFont="1" applyFill="1"/>
    <xf numFmtId="0" fontId="27" fillId="2" borderId="0" xfId="0" applyFont="1" applyFill="1"/>
    <xf numFmtId="0" fontId="25" fillId="2" borderId="22" xfId="0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9" xfId="0" applyFont="1" applyFill="1" applyBorder="1" applyAlignment="1">
      <alignment horizontal="center" vertical="center"/>
    </xf>
    <xf numFmtId="0" fontId="28" fillId="5" borderId="51" xfId="0" applyFont="1" applyFill="1" applyBorder="1"/>
    <xf numFmtId="0" fontId="28" fillId="10" borderId="51" xfId="0" applyFont="1" applyFill="1" applyBorder="1"/>
    <xf numFmtId="0" fontId="28" fillId="9" borderId="51" xfId="0" applyFont="1" applyFill="1" applyBorder="1"/>
    <xf numFmtId="0" fontId="34" fillId="2" borderId="51" xfId="0" applyFont="1" applyFill="1" applyBorder="1"/>
    <xf numFmtId="0" fontId="28" fillId="2" borderId="53" xfId="0" applyFont="1" applyFill="1" applyBorder="1"/>
    <xf numFmtId="0" fontId="28" fillId="2" borderId="54" xfId="0" applyFont="1" applyFill="1" applyBorder="1"/>
    <xf numFmtId="0" fontId="26" fillId="7" borderId="54" xfId="0" applyFont="1" applyFill="1" applyBorder="1"/>
    <xf numFmtId="0" fontId="28" fillId="5" borderId="54" xfId="0" applyFont="1" applyFill="1" applyBorder="1"/>
    <xf numFmtId="0" fontId="28" fillId="10" borderId="55" xfId="0" applyFont="1" applyFill="1" applyBorder="1"/>
    <xf numFmtId="0" fontId="28" fillId="9" borderId="55" xfId="0" applyFont="1" applyFill="1" applyBorder="1"/>
    <xf numFmtId="0" fontId="28" fillId="2" borderId="56" xfId="0" applyFont="1" applyFill="1" applyBorder="1"/>
    <xf numFmtId="166" fontId="14" fillId="12" borderId="37" xfId="0" applyNumberFormat="1" applyFont="1" applyFill="1" applyBorder="1" applyAlignment="1">
      <alignment horizontal="center" vertical="center" textRotation="90" wrapText="1"/>
    </xf>
    <xf numFmtId="166" fontId="14" fillId="12" borderId="35" xfId="0" applyNumberFormat="1" applyFont="1" applyFill="1" applyBorder="1" applyAlignment="1">
      <alignment horizontal="center" vertical="center" textRotation="90"/>
    </xf>
    <xf numFmtId="166" fontId="14" fillId="12" borderId="36" xfId="0" applyNumberFormat="1" applyFont="1" applyFill="1" applyBorder="1" applyAlignment="1">
      <alignment horizontal="center" vertical="center" textRotation="90"/>
    </xf>
    <xf numFmtId="166" fontId="14" fillId="12" borderId="35" xfId="0" applyNumberFormat="1" applyFont="1" applyFill="1" applyBorder="1" applyAlignment="1">
      <alignment horizontal="center" vertical="center" textRotation="90" wrapText="1"/>
    </xf>
    <xf numFmtId="166" fontId="14" fillId="12" borderId="38" xfId="0" applyNumberFormat="1" applyFont="1" applyFill="1" applyBorder="1" applyAlignment="1">
      <alignment horizontal="center" vertical="center" textRotation="90"/>
    </xf>
    <xf numFmtId="0" fontId="34" fillId="2" borderId="52" xfId="0" applyFont="1" applyFill="1" applyBorder="1"/>
    <xf numFmtId="0" fontId="26" fillId="3" borderId="46" xfId="0" applyFont="1" applyFill="1" applyBorder="1" applyAlignment="1">
      <alignment vertical="center" wrapText="1"/>
    </xf>
    <xf numFmtId="166" fontId="14" fillId="12" borderId="7" xfId="0" applyNumberFormat="1" applyFont="1" applyFill="1" applyBorder="1" applyAlignment="1">
      <alignment horizontal="center" vertical="center" textRotation="90" wrapText="1"/>
    </xf>
    <xf numFmtId="0" fontId="25" fillId="12" borderId="4" xfId="0" applyNumberFormat="1" applyFont="1" applyFill="1" applyBorder="1" applyAlignment="1">
      <alignment horizontal="center" vertical="center"/>
    </xf>
    <xf numFmtId="0" fontId="25" fillId="12" borderId="5" xfId="0" applyNumberFormat="1" applyFont="1" applyFill="1" applyBorder="1" applyAlignment="1">
      <alignment horizontal="center" vertical="center"/>
    </xf>
    <xf numFmtId="0" fontId="25" fillId="12" borderId="6" xfId="0" applyNumberFormat="1" applyFont="1" applyFill="1" applyBorder="1" applyAlignment="1">
      <alignment horizontal="center" vertical="center"/>
    </xf>
    <xf numFmtId="0" fontId="28" fillId="5" borderId="50" xfId="0" applyFont="1" applyFill="1" applyBorder="1"/>
    <xf numFmtId="0" fontId="25" fillId="12" borderId="57" xfId="0" applyFont="1" applyFill="1" applyBorder="1" applyAlignment="1">
      <alignment horizontal="center" vertical="center" wrapText="1"/>
    </xf>
    <xf numFmtId="0" fontId="25" fillId="12" borderId="32" xfId="0" applyFont="1" applyFill="1" applyBorder="1" applyAlignment="1">
      <alignment horizontal="center" vertical="center" wrapText="1"/>
    </xf>
    <xf numFmtId="0" fontId="26" fillId="2" borderId="57" xfId="0" applyFont="1" applyFill="1" applyBorder="1" applyAlignment="1">
      <alignment vertical="center" wrapText="1"/>
    </xf>
    <xf numFmtId="0" fontId="26" fillId="2" borderId="31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26" fillId="2" borderId="58" xfId="0" applyFont="1" applyFill="1" applyBorder="1" applyAlignment="1">
      <alignment vertical="center" wrapText="1"/>
    </xf>
    <xf numFmtId="0" fontId="35" fillId="2" borderId="0" xfId="0" applyFont="1" applyFill="1"/>
    <xf numFmtId="0" fontId="2" fillId="2" borderId="0" xfId="0" applyFont="1" applyFill="1" applyAlignment="1">
      <alignment vertical="center"/>
    </xf>
    <xf numFmtId="0" fontId="6" fillId="0" borderId="2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 wrapText="1"/>
    </xf>
    <xf numFmtId="164" fontId="16" fillId="0" borderId="19" xfId="0" applyNumberFormat="1" applyFont="1" applyBorder="1" applyAlignment="1">
      <alignment vertical="center" wrapText="1"/>
    </xf>
    <xf numFmtId="164" fontId="16" fillId="0" borderId="20" xfId="0" applyNumberFormat="1" applyFont="1" applyBorder="1" applyAlignment="1">
      <alignment vertical="center" wrapText="1"/>
    </xf>
    <xf numFmtId="164" fontId="16" fillId="0" borderId="21" xfId="0" applyNumberFormat="1" applyFont="1" applyBorder="1" applyAlignment="1">
      <alignment vertical="center" wrapText="1"/>
    </xf>
    <xf numFmtId="164" fontId="16" fillId="0" borderId="22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4" fontId="17" fillId="0" borderId="23" xfId="0" applyNumberFormat="1" applyFont="1" applyBorder="1" applyAlignment="1">
      <alignment vertical="center" wrapText="1"/>
    </xf>
    <xf numFmtId="164" fontId="17" fillId="0" borderId="24" xfId="0" applyNumberFormat="1" applyFont="1" applyBorder="1" applyAlignment="1">
      <alignment vertical="center" wrapText="1"/>
    </xf>
    <xf numFmtId="164" fontId="17" fillId="0" borderId="25" xfId="0" applyNumberFormat="1" applyFont="1" applyBorder="1" applyAlignment="1">
      <alignment vertical="center" wrapText="1"/>
    </xf>
    <xf numFmtId="164" fontId="17" fillId="0" borderId="26" xfId="0" applyNumberFormat="1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164" fontId="16" fillId="0" borderId="10" xfId="0" applyNumberFormat="1" applyFont="1" applyBorder="1" applyAlignment="1">
      <alignment vertical="center" wrapText="1"/>
    </xf>
    <xf numFmtId="164" fontId="16" fillId="0" borderId="27" xfId="0" applyNumberFormat="1" applyFont="1" applyBorder="1" applyAlignment="1">
      <alignment vertical="center" wrapText="1"/>
    </xf>
    <xf numFmtId="164" fontId="16" fillId="0" borderId="28" xfId="0" applyNumberFormat="1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164" fontId="15" fillId="12" borderId="15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left" vertical="center"/>
    </xf>
    <xf numFmtId="164" fontId="22" fillId="2" borderId="0" xfId="0" applyNumberFormat="1" applyFont="1" applyFill="1" applyAlignment="1">
      <alignment horizontal="right" vertical="center" wrapText="1"/>
    </xf>
    <xf numFmtId="164" fontId="22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left" vertical="center"/>
    </xf>
    <xf numFmtId="164" fontId="23" fillId="2" borderId="0" xfId="0" applyNumberFormat="1" applyFont="1" applyFill="1" applyAlignment="1">
      <alignment horizontal="center" vertical="center" wrapText="1"/>
    </xf>
    <xf numFmtId="164" fontId="23" fillId="2" borderId="0" xfId="0" applyNumberFormat="1" applyFont="1" applyFill="1" applyAlignment="1">
      <alignment horizontal="right" vertical="center" wrapText="1"/>
    </xf>
    <xf numFmtId="164" fontId="23" fillId="2" borderId="0" xfId="0" applyNumberFormat="1" applyFont="1" applyFill="1" applyAlignment="1">
      <alignment horizontal="right" vertical="center"/>
    </xf>
    <xf numFmtId="165" fontId="21" fillId="2" borderId="0" xfId="3" applyFont="1" applyFill="1"/>
    <xf numFmtId="165" fontId="2" fillId="2" borderId="0" xfId="3" applyFont="1" applyFill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165" fontId="16" fillId="2" borderId="0" xfId="3" applyFont="1" applyFill="1" applyAlignment="1">
      <alignment vertical="center" wrapText="1"/>
    </xf>
    <xf numFmtId="0" fontId="11" fillId="12" borderId="15" xfId="0" applyFont="1" applyFill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 wrapText="1"/>
    </xf>
    <xf numFmtId="0" fontId="11" fillId="12" borderId="33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%20TRABALHO/1%20-%20EPL/1%20-%20CPLAN%20%232/PDZ%20E%20POLIGONAIS/PAGUA/CONTRATA&#199;&#195;O_SERVI&#199;OS/PROJETO%20AJUSTADO%20-%20MAR&#199;O%202021/OR&#199;AMENTO%20DETALHADO/Orcamento_detalhado_v2%20AJUST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RODUTOS"/>
      <sheetName val="Horas por Produto"/>
      <sheetName val="Cronograma"/>
      <sheetName val="Viagens e diárias"/>
      <sheetName val="análise viagens por tópico "/>
      <sheetName val="Aluguel de veículo"/>
      <sheetName val="Diárias EPL"/>
    </sheetNames>
    <sheetDataSet>
      <sheetData sheetId="0"/>
      <sheetData sheetId="1"/>
      <sheetData sheetId="2">
        <row r="5">
          <cell r="M5">
            <v>18561.82</v>
          </cell>
          <cell r="N5">
            <v>15634.620000000004</v>
          </cell>
        </row>
        <row r="6">
          <cell r="M6">
            <v>9916.8799999999992</v>
          </cell>
          <cell r="N6">
            <v>8700.3000000000011</v>
          </cell>
        </row>
        <row r="7">
          <cell r="M7">
            <v>3781.9</v>
          </cell>
          <cell r="N7">
            <v>3805.95</v>
          </cell>
        </row>
        <row r="8">
          <cell r="M8">
            <v>11465.65</v>
          </cell>
          <cell r="N8">
            <v>9913.92</v>
          </cell>
        </row>
        <row r="9">
          <cell r="M9">
            <v>10124.530000000001</v>
          </cell>
          <cell r="N9">
            <v>8873.6299999999992</v>
          </cell>
        </row>
        <row r="10">
          <cell r="M10">
            <v>16705.637999999999</v>
          </cell>
          <cell r="N10">
            <v>14071.158000000003</v>
          </cell>
        </row>
        <row r="11">
          <cell r="M11">
            <v>8925.1919999999991</v>
          </cell>
          <cell r="N11">
            <v>7830.2700000000013</v>
          </cell>
        </row>
        <row r="12">
          <cell r="M12">
            <v>3403.71</v>
          </cell>
          <cell r="N12">
            <v>3425.355</v>
          </cell>
        </row>
        <row r="13">
          <cell r="M13">
            <v>10319.084999999999</v>
          </cell>
          <cell r="N13">
            <v>8922.5280000000002</v>
          </cell>
        </row>
        <row r="14">
          <cell r="M14">
            <v>9112.0769999999993</v>
          </cell>
          <cell r="N14">
            <v>7986.2669999999989</v>
          </cell>
        </row>
        <row r="15">
          <cell r="M15">
            <v>9280.91</v>
          </cell>
          <cell r="N15">
            <v>7817.3100000000022</v>
          </cell>
        </row>
        <row r="16">
          <cell r="M16">
            <v>4958.4399999999996</v>
          </cell>
          <cell r="N16">
            <v>4350.1500000000005</v>
          </cell>
        </row>
        <row r="17">
          <cell r="M17">
            <v>1890.95</v>
          </cell>
          <cell r="N17">
            <v>1902.9749999999999</v>
          </cell>
        </row>
        <row r="18">
          <cell r="M18">
            <v>5732.8249999999998</v>
          </cell>
          <cell r="N18">
            <v>4956.96</v>
          </cell>
        </row>
        <row r="19">
          <cell r="M19">
            <v>5062.2650000000003</v>
          </cell>
          <cell r="N19">
            <v>4436.8149999999996</v>
          </cell>
        </row>
        <row r="20">
          <cell r="M20">
            <v>14849.456</v>
          </cell>
          <cell r="N20">
            <v>12507.696000000004</v>
          </cell>
        </row>
        <row r="21">
          <cell r="M21">
            <v>7933.503999999999</v>
          </cell>
          <cell r="N21">
            <v>6960.2400000000016</v>
          </cell>
        </row>
        <row r="22">
          <cell r="M22">
            <v>3025.5200000000004</v>
          </cell>
          <cell r="N22">
            <v>3044.76</v>
          </cell>
        </row>
        <row r="23">
          <cell r="M23">
            <v>9172.52</v>
          </cell>
          <cell r="N23">
            <v>7931.1360000000004</v>
          </cell>
        </row>
        <row r="24">
          <cell r="M24">
            <v>8099.6239999999998</v>
          </cell>
          <cell r="N24">
            <v>7098.9039999999986</v>
          </cell>
        </row>
      </sheetData>
      <sheetData sheetId="3"/>
      <sheetData sheetId="4">
        <row r="4">
          <cell r="D4">
            <v>11270</v>
          </cell>
        </row>
        <row r="7">
          <cell r="D7">
            <v>4443</v>
          </cell>
        </row>
      </sheetData>
      <sheetData sheetId="5"/>
      <sheetData sheetId="6">
        <row r="5">
          <cell r="H5">
            <v>2293.44</v>
          </cell>
        </row>
        <row r="6">
          <cell r="H6">
            <v>2293.44</v>
          </cell>
        </row>
        <row r="7">
          <cell r="H7">
            <v>2293.44</v>
          </cell>
        </row>
        <row r="8">
          <cell r="H8">
            <v>2293.44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A10"/>
  <sheetViews>
    <sheetView zoomScale="110" zoomScaleNormal="110" workbookViewId="0">
      <selection activeCell="C12" sqref="C12"/>
    </sheetView>
  </sheetViews>
  <sheetFormatPr defaultRowHeight="15" outlineLevelRow="1"/>
  <cols>
    <col min="1" max="1" width="78" style="57" customWidth="1"/>
    <col min="2" max="16384" width="9.140625" style="56"/>
  </cols>
  <sheetData>
    <row r="1" spans="1:1" ht="42">
      <c r="A1" s="82" t="s">
        <v>25</v>
      </c>
    </row>
    <row r="2" spans="1:1" ht="15.75" thickBot="1"/>
    <row r="3" spans="1:1" ht="15.75" thickBot="1">
      <c r="A3" s="83" t="s">
        <v>26</v>
      </c>
    </row>
    <row r="4" spans="1:1" ht="60" outlineLevel="1">
      <c r="A4" s="85" t="s">
        <v>27</v>
      </c>
    </row>
    <row r="5" spans="1:1" ht="60.75" outlineLevel="1" thickBot="1">
      <c r="A5" s="86" t="s">
        <v>28</v>
      </c>
    </row>
    <row r="6" spans="1:1" ht="15.75" thickBot="1">
      <c r="A6" s="58"/>
    </row>
    <row r="7" spans="1:1" ht="15.75" thickBot="1">
      <c r="A7" s="84" t="s">
        <v>29</v>
      </c>
    </row>
    <row r="8" spans="1:1" ht="60">
      <c r="A8" s="87" t="s">
        <v>30</v>
      </c>
    </row>
    <row r="9" spans="1:1" ht="60.75" thickBot="1">
      <c r="A9" s="88" t="s">
        <v>31</v>
      </c>
    </row>
    <row r="10" spans="1:1">
      <c r="A10" s="5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AJ50"/>
  <sheetViews>
    <sheetView zoomScale="115" zoomScaleNormal="115" zoomScaleSheetLayoutView="80" workbookViewId="0">
      <pane xSplit="2" ySplit="4" topLeftCell="C5" activePane="bottomRight" state="frozen"/>
      <selection pane="topRight" activeCell="G1" sqref="G1"/>
      <selection pane="bottomLeft" activeCell="A4" sqref="A4"/>
      <selection pane="bottomRight" activeCell="N19" sqref="N19"/>
    </sheetView>
  </sheetViews>
  <sheetFormatPr defaultRowHeight="12.75"/>
  <cols>
    <col min="1" max="1" width="2.85546875" style="79" bestFit="1" customWidth="1"/>
    <col min="2" max="2" width="46.28515625" style="80" customWidth="1"/>
    <col min="3" max="19" width="2.28515625" style="76" customWidth="1"/>
    <col min="20" max="20" width="4.28515625" style="76" customWidth="1"/>
    <col min="21" max="21" width="10.42578125" style="81" bestFit="1" customWidth="1"/>
    <col min="22" max="16384" width="9.140625" style="76"/>
  </cols>
  <sheetData>
    <row r="1" spans="1:36" s="61" customFormat="1">
      <c r="A1" s="59"/>
      <c r="B1" s="60"/>
      <c r="T1" s="62"/>
      <c r="U1" s="63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</row>
    <row r="2" spans="1:36" s="61" customFormat="1" ht="0.75" customHeight="1" thickBot="1">
      <c r="A2" s="64"/>
      <c r="B2" s="60"/>
      <c r="T2" s="62"/>
      <c r="U2" s="63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</row>
    <row r="3" spans="1:36" s="61" customFormat="1" ht="51.75" customHeight="1" thickBot="1">
      <c r="A3" s="134" t="s">
        <v>23</v>
      </c>
      <c r="B3" s="134" t="s">
        <v>24</v>
      </c>
      <c r="C3" s="129" t="s">
        <v>37</v>
      </c>
      <c r="D3" s="123"/>
      <c r="E3" s="123"/>
      <c r="F3" s="124"/>
      <c r="G3" s="122" t="s">
        <v>38</v>
      </c>
      <c r="H3" s="123"/>
      <c r="I3" s="123"/>
      <c r="J3" s="123"/>
      <c r="K3" s="122" t="s">
        <v>39</v>
      </c>
      <c r="L3" s="123"/>
      <c r="M3" s="123"/>
      <c r="N3" s="123"/>
      <c r="O3" s="124"/>
      <c r="P3" s="125" t="s">
        <v>40</v>
      </c>
      <c r="Q3" s="123"/>
      <c r="R3" s="123"/>
      <c r="S3" s="126"/>
      <c r="T3" s="62"/>
      <c r="U3" s="63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</row>
    <row r="4" spans="1:36" s="61" customFormat="1" ht="18" customHeight="1" thickBot="1">
      <c r="A4" s="135"/>
      <c r="B4" s="135"/>
      <c r="C4" s="130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2"/>
      <c r="T4" s="62"/>
      <c r="U4" s="63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</row>
    <row r="5" spans="1:36" s="61" customFormat="1" ht="63.75">
      <c r="A5" s="107">
        <v>1</v>
      </c>
      <c r="B5" s="136" t="s">
        <v>32</v>
      </c>
      <c r="C5" s="133"/>
      <c r="D5" s="111"/>
      <c r="E5" s="111"/>
      <c r="F5" s="111"/>
      <c r="G5" s="111"/>
      <c r="H5" s="111"/>
      <c r="I5" s="112"/>
      <c r="J5" s="113"/>
      <c r="K5" s="114"/>
      <c r="L5" s="114"/>
      <c r="M5" s="114"/>
      <c r="N5" s="114"/>
      <c r="O5" s="114"/>
      <c r="P5" s="114"/>
      <c r="Q5" s="114"/>
      <c r="R5" s="114"/>
      <c r="S5" s="127"/>
      <c r="T5" s="62"/>
      <c r="U5" s="63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6" s="61" customFormat="1" ht="76.5">
      <c r="A6" s="108">
        <v>2</v>
      </c>
      <c r="B6" s="137" t="s">
        <v>33</v>
      </c>
      <c r="C6" s="67"/>
      <c r="D6" s="65"/>
      <c r="E6" s="65"/>
      <c r="F6" s="65"/>
      <c r="G6" s="68"/>
      <c r="H6" s="68"/>
      <c r="I6" s="68"/>
      <c r="J6" s="68"/>
      <c r="K6" s="68"/>
      <c r="L6" s="68"/>
      <c r="M6" s="68"/>
      <c r="N6" s="68"/>
      <c r="O6" s="102"/>
      <c r="P6" s="101"/>
      <c r="Q6" s="65"/>
      <c r="R6" s="65"/>
      <c r="S6" s="66"/>
      <c r="T6" s="62"/>
      <c r="U6" s="63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</row>
    <row r="7" spans="1:36" s="61" customFormat="1" ht="63.75">
      <c r="A7" s="109">
        <v>3</v>
      </c>
      <c r="B7" s="138" t="s">
        <v>34</v>
      </c>
      <c r="C7" s="69"/>
      <c r="D7" s="70"/>
      <c r="E7" s="70"/>
      <c r="F7" s="70"/>
      <c r="G7" s="70"/>
      <c r="H7" s="71"/>
      <c r="I7" s="71"/>
      <c r="J7" s="68"/>
      <c r="K7" s="68"/>
      <c r="L7" s="68"/>
      <c r="M7" s="102"/>
      <c r="N7" s="101"/>
      <c r="O7" s="70"/>
      <c r="P7" s="70"/>
      <c r="Q7" s="70"/>
      <c r="R7" s="70"/>
      <c r="S7" s="72"/>
      <c r="T7" s="62"/>
      <c r="U7" s="63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6" s="61" customFormat="1" ht="77.25" thickBot="1">
      <c r="A8" s="110">
        <v>4</v>
      </c>
      <c r="B8" s="139" t="s">
        <v>35</v>
      </c>
      <c r="C8" s="115"/>
      <c r="D8" s="116"/>
      <c r="E8" s="116"/>
      <c r="F8" s="116"/>
      <c r="G8" s="116"/>
      <c r="H8" s="117"/>
      <c r="I8" s="117"/>
      <c r="J8" s="117"/>
      <c r="K8" s="117"/>
      <c r="L8" s="117"/>
      <c r="M8" s="118"/>
      <c r="N8" s="118"/>
      <c r="O8" s="118"/>
      <c r="P8" s="118"/>
      <c r="Q8" s="119"/>
      <c r="R8" s="120"/>
      <c r="S8" s="121"/>
      <c r="T8" s="62"/>
      <c r="U8" s="63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</row>
    <row r="9" spans="1:36" ht="13.5" thickBot="1">
      <c r="A9" s="73"/>
      <c r="B9" s="128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5"/>
      <c r="T9" s="62"/>
      <c r="U9" s="63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</row>
    <row r="10" spans="1:36" s="62" customFormat="1" ht="8.25" customHeight="1">
      <c r="A10" s="77"/>
      <c r="B10" s="78"/>
      <c r="U10" s="63"/>
    </row>
    <row r="11" spans="1:36" s="62" customFormat="1">
      <c r="A11" s="77"/>
      <c r="B11" s="78"/>
      <c r="C11" s="106" t="s">
        <v>36</v>
      </c>
      <c r="U11" s="63"/>
    </row>
    <row r="12" spans="1:36" s="62" customFormat="1">
      <c r="A12" s="77"/>
      <c r="B12" s="78"/>
      <c r="C12" s="103"/>
      <c r="D12" s="103"/>
      <c r="E12" s="103"/>
      <c r="F12" s="103"/>
      <c r="G12" s="140" t="s">
        <v>42</v>
      </c>
      <c r="U12" s="63"/>
    </row>
    <row r="13" spans="1:36" s="62" customFormat="1">
      <c r="A13" s="77"/>
      <c r="B13" s="78"/>
      <c r="C13" s="104"/>
      <c r="D13" s="104"/>
      <c r="E13" s="104"/>
      <c r="F13" s="104"/>
      <c r="G13" s="140" t="s">
        <v>43</v>
      </c>
      <c r="U13" s="63"/>
    </row>
    <row r="14" spans="1:36" s="62" customFormat="1">
      <c r="A14" s="77"/>
      <c r="B14" s="78"/>
      <c r="C14" s="105"/>
      <c r="D14" s="105"/>
      <c r="E14" s="105"/>
      <c r="F14" s="105"/>
      <c r="G14" s="140" t="s">
        <v>44</v>
      </c>
      <c r="U14" s="63"/>
    </row>
    <row r="15" spans="1:36" s="62" customFormat="1">
      <c r="A15" s="77"/>
      <c r="B15" s="78"/>
      <c r="U15" s="63"/>
    </row>
    <row r="16" spans="1:36" s="62" customFormat="1">
      <c r="A16" s="77"/>
      <c r="B16" s="78"/>
      <c r="U16" s="63"/>
    </row>
    <row r="17" spans="1:21" s="62" customFormat="1">
      <c r="A17" s="77"/>
      <c r="B17" s="78"/>
      <c r="U17" s="63"/>
    </row>
    <row r="18" spans="1:21" s="62" customFormat="1">
      <c r="A18" s="77"/>
      <c r="B18" s="78"/>
      <c r="U18" s="63"/>
    </row>
    <row r="19" spans="1:21" s="62" customFormat="1">
      <c r="A19" s="77"/>
      <c r="B19" s="78"/>
      <c r="U19" s="63"/>
    </row>
    <row r="20" spans="1:21" s="62" customFormat="1">
      <c r="A20" s="77"/>
      <c r="B20" s="78"/>
      <c r="U20" s="63"/>
    </row>
    <row r="21" spans="1:21" s="62" customFormat="1">
      <c r="A21" s="77"/>
      <c r="B21" s="78"/>
      <c r="U21" s="63"/>
    </row>
    <row r="22" spans="1:21" s="62" customFormat="1">
      <c r="A22" s="77"/>
      <c r="B22" s="78"/>
      <c r="U22" s="63"/>
    </row>
    <row r="23" spans="1:21" s="62" customFormat="1">
      <c r="A23" s="77"/>
      <c r="B23" s="78"/>
      <c r="U23" s="63"/>
    </row>
    <row r="24" spans="1:21" s="62" customFormat="1">
      <c r="A24" s="77"/>
      <c r="B24" s="78"/>
      <c r="U24" s="63"/>
    </row>
    <row r="25" spans="1:21" s="62" customFormat="1">
      <c r="A25" s="77"/>
      <c r="B25" s="78"/>
      <c r="U25" s="63"/>
    </row>
    <row r="26" spans="1:21" s="62" customFormat="1">
      <c r="A26" s="77"/>
      <c r="B26" s="78"/>
      <c r="U26" s="63"/>
    </row>
    <row r="27" spans="1:21" s="62" customFormat="1">
      <c r="A27" s="77"/>
      <c r="B27" s="78"/>
      <c r="U27" s="63"/>
    </row>
    <row r="28" spans="1:21" s="62" customFormat="1">
      <c r="A28" s="77"/>
      <c r="B28" s="78"/>
      <c r="U28" s="63"/>
    </row>
    <row r="29" spans="1:21" s="62" customFormat="1">
      <c r="A29" s="77"/>
      <c r="B29" s="78"/>
      <c r="U29" s="63"/>
    </row>
    <row r="30" spans="1:21" s="62" customFormat="1">
      <c r="A30" s="77"/>
      <c r="B30" s="78"/>
      <c r="U30" s="63"/>
    </row>
    <row r="31" spans="1:21" s="62" customFormat="1">
      <c r="A31" s="77"/>
      <c r="B31" s="78"/>
      <c r="U31" s="63"/>
    </row>
    <row r="32" spans="1:21" s="62" customFormat="1">
      <c r="A32" s="77"/>
      <c r="B32" s="78"/>
      <c r="U32" s="63"/>
    </row>
    <row r="33" spans="1:21" s="62" customFormat="1">
      <c r="A33" s="77"/>
      <c r="B33" s="78"/>
      <c r="U33" s="63"/>
    </row>
    <row r="34" spans="1:21" s="62" customFormat="1">
      <c r="A34" s="77"/>
      <c r="B34" s="78"/>
      <c r="U34" s="63"/>
    </row>
    <row r="35" spans="1:21" s="62" customFormat="1">
      <c r="A35" s="77"/>
      <c r="B35" s="78"/>
      <c r="U35" s="63"/>
    </row>
    <row r="36" spans="1:21" s="62" customFormat="1">
      <c r="A36" s="77"/>
      <c r="B36" s="78"/>
      <c r="U36" s="63"/>
    </row>
    <row r="37" spans="1:21" s="62" customFormat="1">
      <c r="A37" s="77"/>
      <c r="B37" s="78"/>
      <c r="U37" s="63"/>
    </row>
    <row r="38" spans="1:21" s="62" customFormat="1">
      <c r="A38" s="77"/>
      <c r="B38" s="78"/>
      <c r="U38" s="63"/>
    </row>
    <row r="39" spans="1:21" s="62" customFormat="1">
      <c r="A39" s="77"/>
      <c r="B39" s="78"/>
      <c r="U39" s="63"/>
    </row>
    <row r="40" spans="1:21" s="62" customFormat="1">
      <c r="A40" s="77"/>
      <c r="B40" s="78"/>
      <c r="U40" s="63"/>
    </row>
    <row r="41" spans="1:21" s="62" customFormat="1">
      <c r="A41" s="77"/>
      <c r="B41" s="78"/>
      <c r="U41" s="63"/>
    </row>
    <row r="42" spans="1:21" s="62" customFormat="1">
      <c r="A42" s="77"/>
      <c r="B42" s="78">
        <f>180/30</f>
        <v>6</v>
      </c>
      <c r="U42" s="63"/>
    </row>
    <row r="43" spans="1:21" s="62" customFormat="1">
      <c r="A43" s="77"/>
      <c r="B43" s="78"/>
      <c r="U43" s="63"/>
    </row>
    <row r="44" spans="1:21" s="62" customFormat="1">
      <c r="A44" s="77"/>
      <c r="B44" s="78"/>
      <c r="U44" s="63"/>
    </row>
    <row r="45" spans="1:21" s="62" customFormat="1">
      <c r="A45" s="77"/>
      <c r="B45" s="78"/>
      <c r="U45" s="63"/>
    </row>
    <row r="46" spans="1:21" s="62" customFormat="1">
      <c r="A46" s="77"/>
      <c r="B46" s="78"/>
      <c r="U46" s="63"/>
    </row>
    <row r="47" spans="1:21" s="62" customFormat="1">
      <c r="A47" s="77"/>
      <c r="B47" s="78"/>
      <c r="U47" s="63"/>
    </row>
    <row r="48" spans="1:21" s="62" customFormat="1">
      <c r="A48" s="77"/>
      <c r="B48" s="78"/>
      <c r="U48" s="63"/>
    </row>
    <row r="49" spans="1:21" s="62" customFormat="1">
      <c r="A49" s="77"/>
      <c r="B49" s="78"/>
      <c r="U49" s="63"/>
    </row>
    <row r="50" spans="1:21" s="62" customFormat="1">
      <c r="A50" s="77"/>
      <c r="B50" s="78"/>
      <c r="U50" s="63"/>
    </row>
  </sheetData>
  <mergeCells count="7">
    <mergeCell ref="C3:F3"/>
    <mergeCell ref="C4:S4"/>
    <mergeCell ref="A3:A4"/>
    <mergeCell ref="B3:B4"/>
    <mergeCell ref="G3:J3"/>
    <mergeCell ref="K3:O3"/>
    <mergeCell ref="P3:S3"/>
  </mergeCells>
  <printOptions horizontalCentered="1" verticalCentered="1"/>
  <pageMargins left="7.874015748031496E-2" right="7.874015748031496E-2" top="7.874015748031496E-2" bottom="7.874015748031496E-2" header="0.19685039370078741" footer="0.19685039370078741"/>
  <pageSetup paperSize="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5B48-3641-463D-BD9D-CA41BBDDC723}">
  <sheetPr>
    <tabColor rgb="FF0070C0"/>
  </sheetPr>
  <dimension ref="A1:IY52"/>
  <sheetViews>
    <sheetView tabSelected="1" zoomScale="55" zoomScaleNormal="55" workbookViewId="0">
      <selection activeCell="E8" sqref="E8"/>
    </sheetView>
  </sheetViews>
  <sheetFormatPr defaultColWidth="0" defaultRowHeight="14.25" zeroHeight="1"/>
  <cols>
    <col min="1" max="1" width="11" style="43" customWidth="1"/>
    <col min="2" max="2" width="9.28515625" style="48" customWidth="1"/>
    <col min="3" max="3" width="147" style="48" bestFit="1" customWidth="1"/>
    <col min="4" max="4" width="43.140625" style="49" customWidth="1"/>
    <col min="5" max="5" width="43.7109375" style="49" customWidth="1"/>
    <col min="6" max="6" width="43.28515625" style="49" customWidth="1"/>
    <col min="7" max="7" width="41.42578125" style="49" customWidth="1"/>
    <col min="8" max="8" width="47.42578125" style="48" customWidth="1"/>
    <col min="9" max="9" width="20.28515625" style="50" customWidth="1"/>
    <col min="10" max="10" width="4.28515625" style="43" customWidth="1"/>
    <col min="11" max="11" width="15.5703125" style="51" hidden="1" customWidth="1"/>
    <col min="12" max="12" width="14" style="51" hidden="1" customWidth="1"/>
    <col min="13" max="13" width="44" style="51" hidden="1" customWidth="1"/>
    <col min="14" max="18" width="12.7109375" style="51" hidden="1" customWidth="1"/>
    <col min="19" max="19" width="44" style="51" hidden="1"/>
    <col min="20" max="34" width="12.7109375" style="51" hidden="1"/>
    <col min="35" max="256" width="9.140625" style="51" hidden="1"/>
    <col min="257" max="257" width="11" style="51" customWidth="1"/>
    <col min="258" max="258" width="9.28515625" style="51" customWidth="1"/>
    <col min="259" max="259" width="147" style="51" bestFit="1" customWidth="1"/>
    <col min="260" max="260" width="43.140625" style="51" customWidth="1"/>
    <col min="261" max="261" width="43.7109375" style="51" customWidth="1"/>
    <col min="262" max="262" width="43.28515625" style="51" customWidth="1"/>
    <col min="263" max="263" width="41.42578125" style="51" customWidth="1"/>
    <col min="264" max="264" width="47.42578125" style="51" customWidth="1"/>
    <col min="265" max="265" width="20.28515625" style="51" customWidth="1"/>
    <col min="266" max="266" width="4.28515625" style="51" customWidth="1"/>
    <col min="267" max="512" width="9.140625" style="51" hidden="1"/>
    <col min="513" max="513" width="11" style="51" customWidth="1"/>
    <col min="514" max="514" width="9.28515625" style="51" customWidth="1"/>
    <col min="515" max="515" width="147" style="51" bestFit="1" customWidth="1"/>
    <col min="516" max="516" width="43.140625" style="51" customWidth="1"/>
    <col min="517" max="517" width="43.7109375" style="51" customWidth="1"/>
    <col min="518" max="518" width="43.28515625" style="51" customWidth="1"/>
    <col min="519" max="519" width="41.42578125" style="51" customWidth="1"/>
    <col min="520" max="520" width="47.42578125" style="51" customWidth="1"/>
    <col min="521" max="521" width="20.28515625" style="51" customWidth="1"/>
    <col min="522" max="522" width="4.28515625" style="51" customWidth="1"/>
    <col min="523" max="768" width="9.140625" style="51" hidden="1"/>
    <col min="769" max="769" width="11" style="51" customWidth="1"/>
    <col min="770" max="770" width="9.28515625" style="51" customWidth="1"/>
    <col min="771" max="771" width="147" style="51" bestFit="1" customWidth="1"/>
    <col min="772" max="772" width="43.140625" style="51" customWidth="1"/>
    <col min="773" max="773" width="43.7109375" style="51" customWidth="1"/>
    <col min="774" max="774" width="43.28515625" style="51" customWidth="1"/>
    <col min="775" max="775" width="41.42578125" style="51" customWidth="1"/>
    <col min="776" max="776" width="47.42578125" style="51" customWidth="1"/>
    <col min="777" max="777" width="20.28515625" style="51" customWidth="1"/>
    <col min="778" max="778" width="4.28515625" style="51" customWidth="1"/>
    <col min="779" max="1024" width="9.140625" style="51" hidden="1"/>
    <col min="1025" max="1025" width="11" style="51" customWidth="1"/>
    <col min="1026" max="1026" width="9.28515625" style="51" customWidth="1"/>
    <col min="1027" max="1027" width="147" style="51" bestFit="1" customWidth="1"/>
    <col min="1028" max="1028" width="43.140625" style="51" customWidth="1"/>
    <col min="1029" max="1029" width="43.7109375" style="51" customWidth="1"/>
    <col min="1030" max="1030" width="43.28515625" style="51" customWidth="1"/>
    <col min="1031" max="1031" width="41.42578125" style="51" customWidth="1"/>
    <col min="1032" max="1032" width="47.42578125" style="51" customWidth="1"/>
    <col min="1033" max="1033" width="20.28515625" style="51" customWidth="1"/>
    <col min="1034" max="1034" width="4.28515625" style="51" customWidth="1"/>
    <col min="1035" max="1280" width="9.140625" style="51" hidden="1"/>
    <col min="1281" max="1281" width="11" style="51" customWidth="1"/>
    <col min="1282" max="1282" width="9.28515625" style="51" customWidth="1"/>
    <col min="1283" max="1283" width="147" style="51" bestFit="1" customWidth="1"/>
    <col min="1284" max="1284" width="43.140625" style="51" customWidth="1"/>
    <col min="1285" max="1285" width="43.7109375" style="51" customWidth="1"/>
    <col min="1286" max="1286" width="43.28515625" style="51" customWidth="1"/>
    <col min="1287" max="1287" width="41.42578125" style="51" customWidth="1"/>
    <col min="1288" max="1288" width="47.42578125" style="51" customWidth="1"/>
    <col min="1289" max="1289" width="20.28515625" style="51" customWidth="1"/>
    <col min="1290" max="1290" width="4.28515625" style="51" customWidth="1"/>
    <col min="1291" max="1536" width="9.140625" style="51" hidden="1"/>
    <col min="1537" max="1537" width="11" style="51" customWidth="1"/>
    <col min="1538" max="1538" width="9.28515625" style="51" customWidth="1"/>
    <col min="1539" max="1539" width="147" style="51" bestFit="1" customWidth="1"/>
    <col min="1540" max="1540" width="43.140625" style="51" customWidth="1"/>
    <col min="1541" max="1541" width="43.7109375" style="51" customWidth="1"/>
    <col min="1542" max="1542" width="43.28515625" style="51" customWidth="1"/>
    <col min="1543" max="1543" width="41.42578125" style="51" customWidth="1"/>
    <col min="1544" max="1544" width="47.42578125" style="51" customWidth="1"/>
    <col min="1545" max="1545" width="20.28515625" style="51" customWidth="1"/>
    <col min="1546" max="1546" width="4.28515625" style="51" customWidth="1"/>
    <col min="1547" max="1792" width="9.140625" style="51" hidden="1"/>
    <col min="1793" max="1793" width="11" style="51" customWidth="1"/>
    <col min="1794" max="1794" width="9.28515625" style="51" customWidth="1"/>
    <col min="1795" max="1795" width="147" style="51" bestFit="1" customWidth="1"/>
    <col min="1796" max="1796" width="43.140625" style="51" customWidth="1"/>
    <col min="1797" max="1797" width="43.7109375" style="51" customWidth="1"/>
    <col min="1798" max="1798" width="43.28515625" style="51" customWidth="1"/>
    <col min="1799" max="1799" width="41.42578125" style="51" customWidth="1"/>
    <col min="1800" max="1800" width="47.42578125" style="51" customWidth="1"/>
    <col min="1801" max="1801" width="20.28515625" style="51" customWidth="1"/>
    <col min="1802" max="1802" width="4.28515625" style="51" customWidth="1"/>
    <col min="1803" max="2048" width="9.140625" style="51" hidden="1"/>
    <col min="2049" max="2049" width="11" style="51" customWidth="1"/>
    <col min="2050" max="2050" width="9.28515625" style="51" customWidth="1"/>
    <col min="2051" max="2051" width="147" style="51" bestFit="1" customWidth="1"/>
    <col min="2052" max="2052" width="43.140625" style="51" customWidth="1"/>
    <col min="2053" max="2053" width="43.7109375" style="51" customWidth="1"/>
    <col min="2054" max="2054" width="43.28515625" style="51" customWidth="1"/>
    <col min="2055" max="2055" width="41.42578125" style="51" customWidth="1"/>
    <col min="2056" max="2056" width="47.42578125" style="51" customWidth="1"/>
    <col min="2057" max="2057" width="20.28515625" style="51" customWidth="1"/>
    <col min="2058" max="2058" width="4.28515625" style="51" customWidth="1"/>
    <col min="2059" max="2304" width="9.140625" style="51" hidden="1"/>
    <col min="2305" max="2305" width="11" style="51" customWidth="1"/>
    <col min="2306" max="2306" width="9.28515625" style="51" customWidth="1"/>
    <col min="2307" max="2307" width="147" style="51" bestFit="1" customWidth="1"/>
    <col min="2308" max="2308" width="43.140625" style="51" customWidth="1"/>
    <col min="2309" max="2309" width="43.7109375" style="51" customWidth="1"/>
    <col min="2310" max="2310" width="43.28515625" style="51" customWidth="1"/>
    <col min="2311" max="2311" width="41.42578125" style="51" customWidth="1"/>
    <col min="2312" max="2312" width="47.42578125" style="51" customWidth="1"/>
    <col min="2313" max="2313" width="20.28515625" style="51" customWidth="1"/>
    <col min="2314" max="2314" width="4.28515625" style="51" customWidth="1"/>
    <col min="2315" max="2560" width="9.140625" style="51" hidden="1"/>
    <col min="2561" max="2561" width="11" style="51" customWidth="1"/>
    <col min="2562" max="2562" width="9.28515625" style="51" customWidth="1"/>
    <col min="2563" max="2563" width="147" style="51" bestFit="1" customWidth="1"/>
    <col min="2564" max="2564" width="43.140625" style="51" customWidth="1"/>
    <col min="2565" max="2565" width="43.7109375" style="51" customWidth="1"/>
    <col min="2566" max="2566" width="43.28515625" style="51" customWidth="1"/>
    <col min="2567" max="2567" width="41.42578125" style="51" customWidth="1"/>
    <col min="2568" max="2568" width="47.42578125" style="51" customWidth="1"/>
    <col min="2569" max="2569" width="20.28515625" style="51" customWidth="1"/>
    <col min="2570" max="2570" width="4.28515625" style="51" customWidth="1"/>
    <col min="2571" max="2816" width="9.140625" style="51" hidden="1"/>
    <col min="2817" max="2817" width="11" style="51" customWidth="1"/>
    <col min="2818" max="2818" width="9.28515625" style="51" customWidth="1"/>
    <col min="2819" max="2819" width="147" style="51" bestFit="1" customWidth="1"/>
    <col min="2820" max="2820" width="43.140625" style="51" customWidth="1"/>
    <col min="2821" max="2821" width="43.7109375" style="51" customWidth="1"/>
    <col min="2822" max="2822" width="43.28515625" style="51" customWidth="1"/>
    <col min="2823" max="2823" width="41.42578125" style="51" customWidth="1"/>
    <col min="2824" max="2824" width="47.42578125" style="51" customWidth="1"/>
    <col min="2825" max="2825" width="20.28515625" style="51" customWidth="1"/>
    <col min="2826" max="2826" width="4.28515625" style="51" customWidth="1"/>
    <col min="2827" max="3072" width="9.140625" style="51" hidden="1"/>
    <col min="3073" max="3073" width="11" style="51" customWidth="1"/>
    <col min="3074" max="3074" width="9.28515625" style="51" customWidth="1"/>
    <col min="3075" max="3075" width="147" style="51" bestFit="1" customWidth="1"/>
    <col min="3076" max="3076" width="43.140625" style="51" customWidth="1"/>
    <col min="3077" max="3077" width="43.7109375" style="51" customWidth="1"/>
    <col min="3078" max="3078" width="43.28515625" style="51" customWidth="1"/>
    <col min="3079" max="3079" width="41.42578125" style="51" customWidth="1"/>
    <col min="3080" max="3080" width="47.42578125" style="51" customWidth="1"/>
    <col min="3081" max="3081" width="20.28515625" style="51" customWidth="1"/>
    <col min="3082" max="3082" width="4.28515625" style="51" customWidth="1"/>
    <col min="3083" max="3328" width="9.140625" style="51" hidden="1"/>
    <col min="3329" max="3329" width="11" style="51" customWidth="1"/>
    <col min="3330" max="3330" width="9.28515625" style="51" customWidth="1"/>
    <col min="3331" max="3331" width="147" style="51" bestFit="1" customWidth="1"/>
    <col min="3332" max="3332" width="43.140625" style="51" customWidth="1"/>
    <col min="3333" max="3333" width="43.7109375" style="51" customWidth="1"/>
    <col min="3334" max="3334" width="43.28515625" style="51" customWidth="1"/>
    <col min="3335" max="3335" width="41.42578125" style="51" customWidth="1"/>
    <col min="3336" max="3336" width="47.42578125" style="51" customWidth="1"/>
    <col min="3337" max="3337" width="20.28515625" style="51" customWidth="1"/>
    <col min="3338" max="3338" width="4.28515625" style="51" customWidth="1"/>
    <col min="3339" max="3584" width="9.140625" style="51" hidden="1"/>
    <col min="3585" max="3585" width="11" style="51" customWidth="1"/>
    <col min="3586" max="3586" width="9.28515625" style="51" customWidth="1"/>
    <col min="3587" max="3587" width="147" style="51" bestFit="1" customWidth="1"/>
    <col min="3588" max="3588" width="43.140625" style="51" customWidth="1"/>
    <col min="3589" max="3589" width="43.7109375" style="51" customWidth="1"/>
    <col min="3590" max="3590" width="43.28515625" style="51" customWidth="1"/>
    <col min="3591" max="3591" width="41.42578125" style="51" customWidth="1"/>
    <col min="3592" max="3592" width="47.42578125" style="51" customWidth="1"/>
    <col min="3593" max="3593" width="20.28515625" style="51" customWidth="1"/>
    <col min="3594" max="3594" width="4.28515625" style="51" customWidth="1"/>
    <col min="3595" max="3840" width="9.140625" style="51" hidden="1"/>
    <col min="3841" max="3841" width="11" style="51" customWidth="1"/>
    <col min="3842" max="3842" width="9.28515625" style="51" customWidth="1"/>
    <col min="3843" max="3843" width="147" style="51" bestFit="1" customWidth="1"/>
    <col min="3844" max="3844" width="43.140625" style="51" customWidth="1"/>
    <col min="3845" max="3845" width="43.7109375" style="51" customWidth="1"/>
    <col min="3846" max="3846" width="43.28515625" style="51" customWidth="1"/>
    <col min="3847" max="3847" width="41.42578125" style="51" customWidth="1"/>
    <col min="3848" max="3848" width="47.42578125" style="51" customWidth="1"/>
    <col min="3849" max="3849" width="20.28515625" style="51" customWidth="1"/>
    <col min="3850" max="3850" width="4.28515625" style="51" customWidth="1"/>
    <col min="3851" max="4096" width="9.140625" style="51" hidden="1"/>
    <col min="4097" max="4097" width="11" style="51" customWidth="1"/>
    <col min="4098" max="4098" width="9.28515625" style="51" customWidth="1"/>
    <col min="4099" max="4099" width="147" style="51" bestFit="1" customWidth="1"/>
    <col min="4100" max="4100" width="43.140625" style="51" customWidth="1"/>
    <col min="4101" max="4101" width="43.7109375" style="51" customWidth="1"/>
    <col min="4102" max="4102" width="43.28515625" style="51" customWidth="1"/>
    <col min="4103" max="4103" width="41.42578125" style="51" customWidth="1"/>
    <col min="4104" max="4104" width="47.42578125" style="51" customWidth="1"/>
    <col min="4105" max="4105" width="20.28515625" style="51" customWidth="1"/>
    <col min="4106" max="4106" width="4.28515625" style="51" customWidth="1"/>
    <col min="4107" max="4352" width="9.140625" style="51" hidden="1"/>
    <col min="4353" max="4353" width="11" style="51" customWidth="1"/>
    <col min="4354" max="4354" width="9.28515625" style="51" customWidth="1"/>
    <col min="4355" max="4355" width="147" style="51" bestFit="1" customWidth="1"/>
    <col min="4356" max="4356" width="43.140625" style="51" customWidth="1"/>
    <col min="4357" max="4357" width="43.7109375" style="51" customWidth="1"/>
    <col min="4358" max="4358" width="43.28515625" style="51" customWidth="1"/>
    <col min="4359" max="4359" width="41.42578125" style="51" customWidth="1"/>
    <col min="4360" max="4360" width="47.42578125" style="51" customWidth="1"/>
    <col min="4361" max="4361" width="20.28515625" style="51" customWidth="1"/>
    <col min="4362" max="4362" width="4.28515625" style="51" customWidth="1"/>
    <col min="4363" max="4608" width="9.140625" style="51" hidden="1"/>
    <col min="4609" max="4609" width="11" style="51" customWidth="1"/>
    <col min="4610" max="4610" width="9.28515625" style="51" customWidth="1"/>
    <col min="4611" max="4611" width="147" style="51" bestFit="1" customWidth="1"/>
    <col min="4612" max="4612" width="43.140625" style="51" customWidth="1"/>
    <col min="4613" max="4613" width="43.7109375" style="51" customWidth="1"/>
    <col min="4614" max="4614" width="43.28515625" style="51" customWidth="1"/>
    <col min="4615" max="4615" width="41.42578125" style="51" customWidth="1"/>
    <col min="4616" max="4616" width="47.42578125" style="51" customWidth="1"/>
    <col min="4617" max="4617" width="20.28515625" style="51" customWidth="1"/>
    <col min="4618" max="4618" width="4.28515625" style="51" customWidth="1"/>
    <col min="4619" max="4864" width="9.140625" style="51" hidden="1"/>
    <col min="4865" max="4865" width="11" style="51" customWidth="1"/>
    <col min="4866" max="4866" width="9.28515625" style="51" customWidth="1"/>
    <col min="4867" max="4867" width="147" style="51" bestFit="1" customWidth="1"/>
    <col min="4868" max="4868" width="43.140625" style="51" customWidth="1"/>
    <col min="4869" max="4869" width="43.7109375" style="51" customWidth="1"/>
    <col min="4870" max="4870" width="43.28515625" style="51" customWidth="1"/>
    <col min="4871" max="4871" width="41.42578125" style="51" customWidth="1"/>
    <col min="4872" max="4872" width="47.42578125" style="51" customWidth="1"/>
    <col min="4873" max="4873" width="20.28515625" style="51" customWidth="1"/>
    <col min="4874" max="4874" width="4.28515625" style="51" customWidth="1"/>
    <col min="4875" max="5120" width="9.140625" style="51" hidden="1"/>
    <col min="5121" max="5121" width="11" style="51" customWidth="1"/>
    <col min="5122" max="5122" width="9.28515625" style="51" customWidth="1"/>
    <col min="5123" max="5123" width="147" style="51" bestFit="1" customWidth="1"/>
    <col min="5124" max="5124" width="43.140625" style="51" customWidth="1"/>
    <col min="5125" max="5125" width="43.7109375" style="51" customWidth="1"/>
    <col min="5126" max="5126" width="43.28515625" style="51" customWidth="1"/>
    <col min="5127" max="5127" width="41.42578125" style="51" customWidth="1"/>
    <col min="5128" max="5128" width="47.42578125" style="51" customWidth="1"/>
    <col min="5129" max="5129" width="20.28515625" style="51" customWidth="1"/>
    <col min="5130" max="5130" width="4.28515625" style="51" customWidth="1"/>
    <col min="5131" max="5376" width="9.140625" style="51" hidden="1"/>
    <col min="5377" max="5377" width="11" style="51" customWidth="1"/>
    <col min="5378" max="5378" width="9.28515625" style="51" customWidth="1"/>
    <col min="5379" max="5379" width="147" style="51" bestFit="1" customWidth="1"/>
    <col min="5380" max="5380" width="43.140625" style="51" customWidth="1"/>
    <col min="5381" max="5381" width="43.7109375" style="51" customWidth="1"/>
    <col min="5382" max="5382" width="43.28515625" style="51" customWidth="1"/>
    <col min="5383" max="5383" width="41.42578125" style="51" customWidth="1"/>
    <col min="5384" max="5384" width="47.42578125" style="51" customWidth="1"/>
    <col min="5385" max="5385" width="20.28515625" style="51" customWidth="1"/>
    <col min="5386" max="5386" width="4.28515625" style="51" customWidth="1"/>
    <col min="5387" max="5632" width="9.140625" style="51" hidden="1"/>
    <col min="5633" max="5633" width="11" style="51" customWidth="1"/>
    <col min="5634" max="5634" width="9.28515625" style="51" customWidth="1"/>
    <col min="5635" max="5635" width="147" style="51" bestFit="1" customWidth="1"/>
    <col min="5636" max="5636" width="43.140625" style="51" customWidth="1"/>
    <col min="5637" max="5637" width="43.7109375" style="51" customWidth="1"/>
    <col min="5638" max="5638" width="43.28515625" style="51" customWidth="1"/>
    <col min="5639" max="5639" width="41.42578125" style="51" customWidth="1"/>
    <col min="5640" max="5640" width="47.42578125" style="51" customWidth="1"/>
    <col min="5641" max="5641" width="20.28515625" style="51" customWidth="1"/>
    <col min="5642" max="5642" width="4.28515625" style="51" customWidth="1"/>
    <col min="5643" max="5888" width="9.140625" style="51" hidden="1"/>
    <col min="5889" max="5889" width="11" style="51" customWidth="1"/>
    <col min="5890" max="5890" width="9.28515625" style="51" customWidth="1"/>
    <col min="5891" max="5891" width="147" style="51" bestFit="1" customWidth="1"/>
    <col min="5892" max="5892" width="43.140625" style="51" customWidth="1"/>
    <col min="5893" max="5893" width="43.7109375" style="51" customWidth="1"/>
    <col min="5894" max="5894" width="43.28515625" style="51" customWidth="1"/>
    <col min="5895" max="5895" width="41.42578125" style="51" customWidth="1"/>
    <col min="5896" max="5896" width="47.42578125" style="51" customWidth="1"/>
    <col min="5897" max="5897" width="20.28515625" style="51" customWidth="1"/>
    <col min="5898" max="5898" width="4.28515625" style="51" customWidth="1"/>
    <col min="5899" max="6144" width="9.140625" style="51" hidden="1"/>
    <col min="6145" max="6145" width="11" style="51" customWidth="1"/>
    <col min="6146" max="6146" width="9.28515625" style="51" customWidth="1"/>
    <col min="6147" max="6147" width="147" style="51" bestFit="1" customWidth="1"/>
    <col min="6148" max="6148" width="43.140625" style="51" customWidth="1"/>
    <col min="6149" max="6149" width="43.7109375" style="51" customWidth="1"/>
    <col min="6150" max="6150" width="43.28515625" style="51" customWidth="1"/>
    <col min="6151" max="6151" width="41.42578125" style="51" customWidth="1"/>
    <col min="6152" max="6152" width="47.42578125" style="51" customWidth="1"/>
    <col min="6153" max="6153" width="20.28515625" style="51" customWidth="1"/>
    <col min="6154" max="6154" width="4.28515625" style="51" customWidth="1"/>
    <col min="6155" max="6400" width="9.140625" style="51" hidden="1"/>
    <col min="6401" max="6401" width="11" style="51" customWidth="1"/>
    <col min="6402" max="6402" width="9.28515625" style="51" customWidth="1"/>
    <col min="6403" max="6403" width="147" style="51" bestFit="1" customWidth="1"/>
    <col min="6404" max="6404" width="43.140625" style="51" customWidth="1"/>
    <col min="6405" max="6405" width="43.7109375" style="51" customWidth="1"/>
    <col min="6406" max="6406" width="43.28515625" style="51" customWidth="1"/>
    <col min="6407" max="6407" width="41.42578125" style="51" customWidth="1"/>
    <col min="6408" max="6408" width="47.42578125" style="51" customWidth="1"/>
    <col min="6409" max="6409" width="20.28515625" style="51" customWidth="1"/>
    <col min="6410" max="6410" width="4.28515625" style="51" customWidth="1"/>
    <col min="6411" max="6656" width="9.140625" style="51" hidden="1"/>
    <col min="6657" max="6657" width="11" style="51" customWidth="1"/>
    <col min="6658" max="6658" width="9.28515625" style="51" customWidth="1"/>
    <col min="6659" max="6659" width="147" style="51" bestFit="1" customWidth="1"/>
    <col min="6660" max="6660" width="43.140625" style="51" customWidth="1"/>
    <col min="6661" max="6661" width="43.7109375" style="51" customWidth="1"/>
    <col min="6662" max="6662" width="43.28515625" style="51" customWidth="1"/>
    <col min="6663" max="6663" width="41.42578125" style="51" customWidth="1"/>
    <col min="6664" max="6664" width="47.42578125" style="51" customWidth="1"/>
    <col min="6665" max="6665" width="20.28515625" style="51" customWidth="1"/>
    <col min="6666" max="6666" width="4.28515625" style="51" customWidth="1"/>
    <col min="6667" max="6912" width="9.140625" style="51" hidden="1"/>
    <col min="6913" max="6913" width="11" style="51" customWidth="1"/>
    <col min="6914" max="6914" width="9.28515625" style="51" customWidth="1"/>
    <col min="6915" max="6915" width="147" style="51" bestFit="1" customWidth="1"/>
    <col min="6916" max="6916" width="43.140625" style="51" customWidth="1"/>
    <col min="6917" max="6917" width="43.7109375" style="51" customWidth="1"/>
    <col min="6918" max="6918" width="43.28515625" style="51" customWidth="1"/>
    <col min="6919" max="6919" width="41.42578125" style="51" customWidth="1"/>
    <col min="6920" max="6920" width="47.42578125" style="51" customWidth="1"/>
    <col min="6921" max="6921" width="20.28515625" style="51" customWidth="1"/>
    <col min="6922" max="6922" width="4.28515625" style="51" customWidth="1"/>
    <col min="6923" max="7168" width="9.140625" style="51" hidden="1"/>
    <col min="7169" max="7169" width="11" style="51" customWidth="1"/>
    <col min="7170" max="7170" width="9.28515625" style="51" customWidth="1"/>
    <col min="7171" max="7171" width="147" style="51" bestFit="1" customWidth="1"/>
    <col min="7172" max="7172" width="43.140625" style="51" customWidth="1"/>
    <col min="7173" max="7173" width="43.7109375" style="51" customWidth="1"/>
    <col min="7174" max="7174" width="43.28515625" style="51" customWidth="1"/>
    <col min="7175" max="7175" width="41.42578125" style="51" customWidth="1"/>
    <col min="7176" max="7176" width="47.42578125" style="51" customWidth="1"/>
    <col min="7177" max="7177" width="20.28515625" style="51" customWidth="1"/>
    <col min="7178" max="7178" width="4.28515625" style="51" customWidth="1"/>
    <col min="7179" max="7424" width="9.140625" style="51" hidden="1"/>
    <col min="7425" max="7425" width="11" style="51" customWidth="1"/>
    <col min="7426" max="7426" width="9.28515625" style="51" customWidth="1"/>
    <col min="7427" max="7427" width="147" style="51" bestFit="1" customWidth="1"/>
    <col min="7428" max="7428" width="43.140625" style="51" customWidth="1"/>
    <col min="7429" max="7429" width="43.7109375" style="51" customWidth="1"/>
    <col min="7430" max="7430" width="43.28515625" style="51" customWidth="1"/>
    <col min="7431" max="7431" width="41.42578125" style="51" customWidth="1"/>
    <col min="7432" max="7432" width="47.42578125" style="51" customWidth="1"/>
    <col min="7433" max="7433" width="20.28515625" style="51" customWidth="1"/>
    <col min="7434" max="7434" width="4.28515625" style="51" customWidth="1"/>
    <col min="7435" max="7680" width="9.140625" style="51" hidden="1"/>
    <col min="7681" max="7681" width="11" style="51" customWidth="1"/>
    <col min="7682" max="7682" width="9.28515625" style="51" customWidth="1"/>
    <col min="7683" max="7683" width="147" style="51" bestFit="1" customWidth="1"/>
    <col min="7684" max="7684" width="43.140625" style="51" customWidth="1"/>
    <col min="7685" max="7685" width="43.7109375" style="51" customWidth="1"/>
    <col min="7686" max="7686" width="43.28515625" style="51" customWidth="1"/>
    <col min="7687" max="7687" width="41.42578125" style="51" customWidth="1"/>
    <col min="7688" max="7688" width="47.42578125" style="51" customWidth="1"/>
    <col min="7689" max="7689" width="20.28515625" style="51" customWidth="1"/>
    <col min="7690" max="7690" width="4.28515625" style="51" customWidth="1"/>
    <col min="7691" max="7936" width="9.140625" style="51" hidden="1"/>
    <col min="7937" max="7937" width="11" style="51" customWidth="1"/>
    <col min="7938" max="7938" width="9.28515625" style="51" customWidth="1"/>
    <col min="7939" max="7939" width="147" style="51" bestFit="1" customWidth="1"/>
    <col min="7940" max="7940" width="43.140625" style="51" customWidth="1"/>
    <col min="7941" max="7941" width="43.7109375" style="51" customWidth="1"/>
    <col min="7942" max="7942" width="43.28515625" style="51" customWidth="1"/>
    <col min="7943" max="7943" width="41.42578125" style="51" customWidth="1"/>
    <col min="7944" max="7944" width="47.42578125" style="51" customWidth="1"/>
    <col min="7945" max="7945" width="20.28515625" style="51" customWidth="1"/>
    <col min="7946" max="7946" width="4.28515625" style="51" customWidth="1"/>
    <col min="7947" max="8192" width="9.140625" style="51" hidden="1"/>
    <col min="8193" max="8193" width="11" style="51" customWidth="1"/>
    <col min="8194" max="8194" width="9.28515625" style="51" customWidth="1"/>
    <col min="8195" max="8195" width="147" style="51" bestFit="1" customWidth="1"/>
    <col min="8196" max="8196" width="43.140625" style="51" customWidth="1"/>
    <col min="8197" max="8197" width="43.7109375" style="51" customWidth="1"/>
    <col min="8198" max="8198" width="43.28515625" style="51" customWidth="1"/>
    <col min="8199" max="8199" width="41.42578125" style="51" customWidth="1"/>
    <col min="8200" max="8200" width="47.42578125" style="51" customWidth="1"/>
    <col min="8201" max="8201" width="20.28515625" style="51" customWidth="1"/>
    <col min="8202" max="8202" width="4.28515625" style="51" customWidth="1"/>
    <col min="8203" max="8448" width="9.140625" style="51" hidden="1"/>
    <col min="8449" max="8449" width="11" style="51" customWidth="1"/>
    <col min="8450" max="8450" width="9.28515625" style="51" customWidth="1"/>
    <col min="8451" max="8451" width="147" style="51" bestFit="1" customWidth="1"/>
    <col min="8452" max="8452" width="43.140625" style="51" customWidth="1"/>
    <col min="8453" max="8453" width="43.7109375" style="51" customWidth="1"/>
    <col min="8454" max="8454" width="43.28515625" style="51" customWidth="1"/>
    <col min="8455" max="8455" width="41.42578125" style="51" customWidth="1"/>
    <col min="8456" max="8456" width="47.42578125" style="51" customWidth="1"/>
    <col min="8457" max="8457" width="20.28515625" style="51" customWidth="1"/>
    <col min="8458" max="8458" width="4.28515625" style="51" customWidth="1"/>
    <col min="8459" max="8704" width="9.140625" style="51" hidden="1"/>
    <col min="8705" max="8705" width="11" style="51" customWidth="1"/>
    <col min="8706" max="8706" width="9.28515625" style="51" customWidth="1"/>
    <col min="8707" max="8707" width="147" style="51" bestFit="1" customWidth="1"/>
    <col min="8708" max="8708" width="43.140625" style="51" customWidth="1"/>
    <col min="8709" max="8709" width="43.7109375" style="51" customWidth="1"/>
    <col min="8710" max="8710" width="43.28515625" style="51" customWidth="1"/>
    <col min="8711" max="8711" width="41.42578125" style="51" customWidth="1"/>
    <col min="8712" max="8712" width="47.42578125" style="51" customWidth="1"/>
    <col min="8713" max="8713" width="20.28515625" style="51" customWidth="1"/>
    <col min="8714" max="8714" width="4.28515625" style="51" customWidth="1"/>
    <col min="8715" max="8960" width="9.140625" style="51" hidden="1"/>
    <col min="8961" max="8961" width="11" style="51" customWidth="1"/>
    <col min="8962" max="8962" width="9.28515625" style="51" customWidth="1"/>
    <col min="8963" max="8963" width="147" style="51" bestFit="1" customWidth="1"/>
    <col min="8964" max="8964" width="43.140625" style="51" customWidth="1"/>
    <col min="8965" max="8965" width="43.7109375" style="51" customWidth="1"/>
    <col min="8966" max="8966" width="43.28515625" style="51" customWidth="1"/>
    <col min="8967" max="8967" width="41.42578125" style="51" customWidth="1"/>
    <col min="8968" max="8968" width="47.42578125" style="51" customWidth="1"/>
    <col min="8969" max="8969" width="20.28515625" style="51" customWidth="1"/>
    <col min="8970" max="8970" width="4.28515625" style="51" customWidth="1"/>
    <col min="8971" max="9216" width="9.140625" style="51" hidden="1"/>
    <col min="9217" max="9217" width="11" style="51" customWidth="1"/>
    <col min="9218" max="9218" width="9.28515625" style="51" customWidth="1"/>
    <col min="9219" max="9219" width="147" style="51" bestFit="1" customWidth="1"/>
    <col min="9220" max="9220" width="43.140625" style="51" customWidth="1"/>
    <col min="9221" max="9221" width="43.7109375" style="51" customWidth="1"/>
    <col min="9222" max="9222" width="43.28515625" style="51" customWidth="1"/>
    <col min="9223" max="9223" width="41.42578125" style="51" customWidth="1"/>
    <col min="9224" max="9224" width="47.42578125" style="51" customWidth="1"/>
    <col min="9225" max="9225" width="20.28515625" style="51" customWidth="1"/>
    <col min="9226" max="9226" width="4.28515625" style="51" customWidth="1"/>
    <col min="9227" max="9472" width="9.140625" style="51" hidden="1"/>
    <col min="9473" max="9473" width="11" style="51" customWidth="1"/>
    <col min="9474" max="9474" width="9.28515625" style="51" customWidth="1"/>
    <col min="9475" max="9475" width="147" style="51" bestFit="1" customWidth="1"/>
    <col min="9476" max="9476" width="43.140625" style="51" customWidth="1"/>
    <col min="9477" max="9477" width="43.7109375" style="51" customWidth="1"/>
    <col min="9478" max="9478" width="43.28515625" style="51" customWidth="1"/>
    <col min="9479" max="9479" width="41.42578125" style="51" customWidth="1"/>
    <col min="9480" max="9480" width="47.42578125" style="51" customWidth="1"/>
    <col min="9481" max="9481" width="20.28515625" style="51" customWidth="1"/>
    <col min="9482" max="9482" width="4.28515625" style="51" customWidth="1"/>
    <col min="9483" max="9728" width="9.140625" style="51" hidden="1"/>
    <col min="9729" max="9729" width="11" style="51" customWidth="1"/>
    <col min="9730" max="9730" width="9.28515625" style="51" customWidth="1"/>
    <col min="9731" max="9731" width="147" style="51" bestFit="1" customWidth="1"/>
    <col min="9732" max="9732" width="43.140625" style="51" customWidth="1"/>
    <col min="9733" max="9733" width="43.7109375" style="51" customWidth="1"/>
    <col min="9734" max="9734" width="43.28515625" style="51" customWidth="1"/>
    <col min="9735" max="9735" width="41.42578125" style="51" customWidth="1"/>
    <col min="9736" max="9736" width="47.42578125" style="51" customWidth="1"/>
    <col min="9737" max="9737" width="20.28515625" style="51" customWidth="1"/>
    <col min="9738" max="9738" width="4.28515625" style="51" customWidth="1"/>
    <col min="9739" max="9984" width="9.140625" style="51" hidden="1"/>
    <col min="9985" max="9985" width="11" style="51" customWidth="1"/>
    <col min="9986" max="9986" width="9.28515625" style="51" customWidth="1"/>
    <col min="9987" max="9987" width="147" style="51" bestFit="1" customWidth="1"/>
    <col min="9988" max="9988" width="43.140625" style="51" customWidth="1"/>
    <col min="9989" max="9989" width="43.7109375" style="51" customWidth="1"/>
    <col min="9990" max="9990" width="43.28515625" style="51" customWidth="1"/>
    <col min="9991" max="9991" width="41.42578125" style="51" customWidth="1"/>
    <col min="9992" max="9992" width="47.42578125" style="51" customWidth="1"/>
    <col min="9993" max="9993" width="20.28515625" style="51" customWidth="1"/>
    <col min="9994" max="9994" width="4.28515625" style="51" customWidth="1"/>
    <col min="9995" max="10240" width="9.140625" style="51" hidden="1"/>
    <col min="10241" max="10241" width="11" style="51" customWidth="1"/>
    <col min="10242" max="10242" width="9.28515625" style="51" customWidth="1"/>
    <col min="10243" max="10243" width="147" style="51" bestFit="1" customWidth="1"/>
    <col min="10244" max="10244" width="43.140625" style="51" customWidth="1"/>
    <col min="10245" max="10245" width="43.7109375" style="51" customWidth="1"/>
    <col min="10246" max="10246" width="43.28515625" style="51" customWidth="1"/>
    <col min="10247" max="10247" width="41.42578125" style="51" customWidth="1"/>
    <col min="10248" max="10248" width="47.42578125" style="51" customWidth="1"/>
    <col min="10249" max="10249" width="20.28515625" style="51" customWidth="1"/>
    <col min="10250" max="10250" width="4.28515625" style="51" customWidth="1"/>
    <col min="10251" max="10496" width="9.140625" style="51" hidden="1"/>
    <col min="10497" max="10497" width="11" style="51" customWidth="1"/>
    <col min="10498" max="10498" width="9.28515625" style="51" customWidth="1"/>
    <col min="10499" max="10499" width="147" style="51" bestFit="1" customWidth="1"/>
    <col min="10500" max="10500" width="43.140625" style="51" customWidth="1"/>
    <col min="10501" max="10501" width="43.7109375" style="51" customWidth="1"/>
    <col min="10502" max="10502" width="43.28515625" style="51" customWidth="1"/>
    <col min="10503" max="10503" width="41.42578125" style="51" customWidth="1"/>
    <col min="10504" max="10504" width="47.42578125" style="51" customWidth="1"/>
    <col min="10505" max="10505" width="20.28515625" style="51" customWidth="1"/>
    <col min="10506" max="10506" width="4.28515625" style="51" customWidth="1"/>
    <col min="10507" max="10752" width="9.140625" style="51" hidden="1"/>
    <col min="10753" max="10753" width="11" style="51" customWidth="1"/>
    <col min="10754" max="10754" width="9.28515625" style="51" customWidth="1"/>
    <col min="10755" max="10755" width="147" style="51" bestFit="1" customWidth="1"/>
    <col min="10756" max="10756" width="43.140625" style="51" customWidth="1"/>
    <col min="10757" max="10757" width="43.7109375" style="51" customWidth="1"/>
    <col min="10758" max="10758" width="43.28515625" style="51" customWidth="1"/>
    <col min="10759" max="10759" width="41.42578125" style="51" customWidth="1"/>
    <col min="10760" max="10760" width="47.42578125" style="51" customWidth="1"/>
    <col min="10761" max="10761" width="20.28515625" style="51" customWidth="1"/>
    <col min="10762" max="10762" width="4.28515625" style="51" customWidth="1"/>
    <col min="10763" max="11008" width="9.140625" style="51" hidden="1"/>
    <col min="11009" max="11009" width="11" style="51" customWidth="1"/>
    <col min="11010" max="11010" width="9.28515625" style="51" customWidth="1"/>
    <col min="11011" max="11011" width="147" style="51" bestFit="1" customWidth="1"/>
    <col min="11012" max="11012" width="43.140625" style="51" customWidth="1"/>
    <col min="11013" max="11013" width="43.7109375" style="51" customWidth="1"/>
    <col min="11014" max="11014" width="43.28515625" style="51" customWidth="1"/>
    <col min="11015" max="11015" width="41.42578125" style="51" customWidth="1"/>
    <col min="11016" max="11016" width="47.42578125" style="51" customWidth="1"/>
    <col min="11017" max="11017" width="20.28515625" style="51" customWidth="1"/>
    <col min="11018" max="11018" width="4.28515625" style="51" customWidth="1"/>
    <col min="11019" max="11264" width="9.140625" style="51" hidden="1"/>
    <col min="11265" max="11265" width="11" style="51" customWidth="1"/>
    <col min="11266" max="11266" width="9.28515625" style="51" customWidth="1"/>
    <col min="11267" max="11267" width="147" style="51" bestFit="1" customWidth="1"/>
    <col min="11268" max="11268" width="43.140625" style="51" customWidth="1"/>
    <col min="11269" max="11269" width="43.7109375" style="51" customWidth="1"/>
    <col min="11270" max="11270" width="43.28515625" style="51" customWidth="1"/>
    <col min="11271" max="11271" width="41.42578125" style="51" customWidth="1"/>
    <col min="11272" max="11272" width="47.42578125" style="51" customWidth="1"/>
    <col min="11273" max="11273" width="20.28515625" style="51" customWidth="1"/>
    <col min="11274" max="11274" width="4.28515625" style="51" customWidth="1"/>
    <col min="11275" max="11520" width="9.140625" style="51" hidden="1"/>
    <col min="11521" max="11521" width="11" style="51" customWidth="1"/>
    <col min="11522" max="11522" width="9.28515625" style="51" customWidth="1"/>
    <col min="11523" max="11523" width="147" style="51" bestFit="1" customWidth="1"/>
    <col min="11524" max="11524" width="43.140625" style="51" customWidth="1"/>
    <col min="11525" max="11525" width="43.7109375" style="51" customWidth="1"/>
    <col min="11526" max="11526" width="43.28515625" style="51" customWidth="1"/>
    <col min="11527" max="11527" width="41.42578125" style="51" customWidth="1"/>
    <col min="11528" max="11528" width="47.42578125" style="51" customWidth="1"/>
    <col min="11529" max="11529" width="20.28515625" style="51" customWidth="1"/>
    <col min="11530" max="11530" width="4.28515625" style="51" customWidth="1"/>
    <col min="11531" max="11776" width="9.140625" style="51" hidden="1"/>
    <col min="11777" max="11777" width="11" style="51" customWidth="1"/>
    <col min="11778" max="11778" width="9.28515625" style="51" customWidth="1"/>
    <col min="11779" max="11779" width="147" style="51" bestFit="1" customWidth="1"/>
    <col min="11780" max="11780" width="43.140625" style="51" customWidth="1"/>
    <col min="11781" max="11781" width="43.7109375" style="51" customWidth="1"/>
    <col min="11782" max="11782" width="43.28515625" style="51" customWidth="1"/>
    <col min="11783" max="11783" width="41.42578125" style="51" customWidth="1"/>
    <col min="11784" max="11784" width="47.42578125" style="51" customWidth="1"/>
    <col min="11785" max="11785" width="20.28515625" style="51" customWidth="1"/>
    <col min="11786" max="11786" width="4.28515625" style="51" customWidth="1"/>
    <col min="11787" max="12032" width="9.140625" style="51" hidden="1"/>
    <col min="12033" max="12033" width="11" style="51" customWidth="1"/>
    <col min="12034" max="12034" width="9.28515625" style="51" customWidth="1"/>
    <col min="12035" max="12035" width="147" style="51" bestFit="1" customWidth="1"/>
    <col min="12036" max="12036" width="43.140625" style="51" customWidth="1"/>
    <col min="12037" max="12037" width="43.7109375" style="51" customWidth="1"/>
    <col min="12038" max="12038" width="43.28515625" style="51" customWidth="1"/>
    <col min="12039" max="12039" width="41.42578125" style="51" customWidth="1"/>
    <col min="12040" max="12040" width="47.42578125" style="51" customWidth="1"/>
    <col min="12041" max="12041" width="20.28515625" style="51" customWidth="1"/>
    <col min="12042" max="12042" width="4.28515625" style="51" customWidth="1"/>
    <col min="12043" max="12288" width="9.140625" style="51" hidden="1"/>
    <col min="12289" max="12289" width="11" style="51" customWidth="1"/>
    <col min="12290" max="12290" width="9.28515625" style="51" customWidth="1"/>
    <col min="12291" max="12291" width="147" style="51" bestFit="1" customWidth="1"/>
    <col min="12292" max="12292" width="43.140625" style="51" customWidth="1"/>
    <col min="12293" max="12293" width="43.7109375" style="51" customWidth="1"/>
    <col min="12294" max="12294" width="43.28515625" style="51" customWidth="1"/>
    <col min="12295" max="12295" width="41.42578125" style="51" customWidth="1"/>
    <col min="12296" max="12296" width="47.42578125" style="51" customWidth="1"/>
    <col min="12297" max="12297" width="20.28515625" style="51" customWidth="1"/>
    <col min="12298" max="12298" width="4.28515625" style="51" customWidth="1"/>
    <col min="12299" max="12544" width="9.140625" style="51" hidden="1"/>
    <col min="12545" max="12545" width="11" style="51" customWidth="1"/>
    <col min="12546" max="12546" width="9.28515625" style="51" customWidth="1"/>
    <col min="12547" max="12547" width="147" style="51" bestFit="1" customWidth="1"/>
    <col min="12548" max="12548" width="43.140625" style="51" customWidth="1"/>
    <col min="12549" max="12549" width="43.7109375" style="51" customWidth="1"/>
    <col min="12550" max="12550" width="43.28515625" style="51" customWidth="1"/>
    <col min="12551" max="12551" width="41.42578125" style="51" customWidth="1"/>
    <col min="12552" max="12552" width="47.42578125" style="51" customWidth="1"/>
    <col min="12553" max="12553" width="20.28515625" style="51" customWidth="1"/>
    <col min="12554" max="12554" width="4.28515625" style="51" customWidth="1"/>
    <col min="12555" max="12800" width="9.140625" style="51" hidden="1"/>
    <col min="12801" max="12801" width="11" style="51" customWidth="1"/>
    <col min="12802" max="12802" width="9.28515625" style="51" customWidth="1"/>
    <col min="12803" max="12803" width="147" style="51" bestFit="1" customWidth="1"/>
    <col min="12804" max="12804" width="43.140625" style="51" customWidth="1"/>
    <col min="12805" max="12805" width="43.7109375" style="51" customWidth="1"/>
    <col min="12806" max="12806" width="43.28515625" style="51" customWidth="1"/>
    <col min="12807" max="12807" width="41.42578125" style="51" customWidth="1"/>
    <col min="12808" max="12808" width="47.42578125" style="51" customWidth="1"/>
    <col min="12809" max="12809" width="20.28515625" style="51" customWidth="1"/>
    <col min="12810" max="12810" width="4.28515625" style="51" customWidth="1"/>
    <col min="12811" max="13056" width="9.140625" style="51" hidden="1"/>
    <col min="13057" max="13057" width="11" style="51" customWidth="1"/>
    <col min="13058" max="13058" width="9.28515625" style="51" customWidth="1"/>
    <col min="13059" max="13059" width="147" style="51" bestFit="1" customWidth="1"/>
    <col min="13060" max="13060" width="43.140625" style="51" customWidth="1"/>
    <col min="13061" max="13061" width="43.7109375" style="51" customWidth="1"/>
    <col min="13062" max="13062" width="43.28515625" style="51" customWidth="1"/>
    <col min="13063" max="13063" width="41.42578125" style="51" customWidth="1"/>
    <col min="13064" max="13064" width="47.42578125" style="51" customWidth="1"/>
    <col min="13065" max="13065" width="20.28515625" style="51" customWidth="1"/>
    <col min="13066" max="13066" width="4.28515625" style="51" customWidth="1"/>
    <col min="13067" max="13312" width="9.140625" style="51" hidden="1"/>
    <col min="13313" max="13313" width="11" style="51" customWidth="1"/>
    <col min="13314" max="13314" width="9.28515625" style="51" customWidth="1"/>
    <col min="13315" max="13315" width="147" style="51" bestFit="1" customWidth="1"/>
    <col min="13316" max="13316" width="43.140625" style="51" customWidth="1"/>
    <col min="13317" max="13317" width="43.7109375" style="51" customWidth="1"/>
    <col min="13318" max="13318" width="43.28515625" style="51" customWidth="1"/>
    <col min="13319" max="13319" width="41.42578125" style="51" customWidth="1"/>
    <col min="13320" max="13320" width="47.42578125" style="51" customWidth="1"/>
    <col min="13321" max="13321" width="20.28515625" style="51" customWidth="1"/>
    <col min="13322" max="13322" width="4.28515625" style="51" customWidth="1"/>
    <col min="13323" max="13568" width="9.140625" style="51" hidden="1"/>
    <col min="13569" max="13569" width="11" style="51" customWidth="1"/>
    <col min="13570" max="13570" width="9.28515625" style="51" customWidth="1"/>
    <col min="13571" max="13571" width="147" style="51" bestFit="1" customWidth="1"/>
    <col min="13572" max="13572" width="43.140625" style="51" customWidth="1"/>
    <col min="13573" max="13573" width="43.7109375" style="51" customWidth="1"/>
    <col min="13574" max="13574" width="43.28515625" style="51" customWidth="1"/>
    <col min="13575" max="13575" width="41.42578125" style="51" customWidth="1"/>
    <col min="13576" max="13576" width="47.42578125" style="51" customWidth="1"/>
    <col min="13577" max="13577" width="20.28515625" style="51" customWidth="1"/>
    <col min="13578" max="13578" width="4.28515625" style="51" customWidth="1"/>
    <col min="13579" max="13824" width="9.140625" style="51" hidden="1"/>
    <col min="13825" max="13825" width="11" style="51" customWidth="1"/>
    <col min="13826" max="13826" width="9.28515625" style="51" customWidth="1"/>
    <col min="13827" max="13827" width="147" style="51" bestFit="1" customWidth="1"/>
    <col min="13828" max="13828" width="43.140625" style="51" customWidth="1"/>
    <col min="13829" max="13829" width="43.7109375" style="51" customWidth="1"/>
    <col min="13830" max="13830" width="43.28515625" style="51" customWidth="1"/>
    <col min="13831" max="13831" width="41.42578125" style="51" customWidth="1"/>
    <col min="13832" max="13832" width="47.42578125" style="51" customWidth="1"/>
    <col min="13833" max="13833" width="20.28515625" style="51" customWidth="1"/>
    <col min="13834" max="13834" width="4.28515625" style="51" customWidth="1"/>
    <col min="13835" max="14080" width="9.140625" style="51" hidden="1"/>
    <col min="14081" max="14081" width="11" style="51" customWidth="1"/>
    <col min="14082" max="14082" width="9.28515625" style="51" customWidth="1"/>
    <col min="14083" max="14083" width="147" style="51" bestFit="1" customWidth="1"/>
    <col min="14084" max="14084" width="43.140625" style="51" customWidth="1"/>
    <col min="14085" max="14085" width="43.7109375" style="51" customWidth="1"/>
    <col min="14086" max="14086" width="43.28515625" style="51" customWidth="1"/>
    <col min="14087" max="14087" width="41.42578125" style="51" customWidth="1"/>
    <col min="14088" max="14088" width="47.42578125" style="51" customWidth="1"/>
    <col min="14089" max="14089" width="20.28515625" style="51" customWidth="1"/>
    <col min="14090" max="14090" width="4.28515625" style="51" customWidth="1"/>
    <col min="14091" max="14336" width="9.140625" style="51" hidden="1"/>
    <col min="14337" max="14337" width="11" style="51" customWidth="1"/>
    <col min="14338" max="14338" width="9.28515625" style="51" customWidth="1"/>
    <col min="14339" max="14339" width="147" style="51" bestFit="1" customWidth="1"/>
    <col min="14340" max="14340" width="43.140625" style="51" customWidth="1"/>
    <col min="14341" max="14341" width="43.7109375" style="51" customWidth="1"/>
    <col min="14342" max="14342" width="43.28515625" style="51" customWidth="1"/>
    <col min="14343" max="14343" width="41.42578125" style="51" customWidth="1"/>
    <col min="14344" max="14344" width="47.42578125" style="51" customWidth="1"/>
    <col min="14345" max="14345" width="20.28515625" style="51" customWidth="1"/>
    <col min="14346" max="14346" width="4.28515625" style="51" customWidth="1"/>
    <col min="14347" max="14592" width="9.140625" style="51" hidden="1"/>
    <col min="14593" max="14593" width="11" style="51" customWidth="1"/>
    <col min="14594" max="14594" width="9.28515625" style="51" customWidth="1"/>
    <col min="14595" max="14595" width="147" style="51" bestFit="1" customWidth="1"/>
    <col min="14596" max="14596" width="43.140625" style="51" customWidth="1"/>
    <col min="14597" max="14597" width="43.7109375" style="51" customWidth="1"/>
    <col min="14598" max="14598" width="43.28515625" style="51" customWidth="1"/>
    <col min="14599" max="14599" width="41.42578125" style="51" customWidth="1"/>
    <col min="14600" max="14600" width="47.42578125" style="51" customWidth="1"/>
    <col min="14601" max="14601" width="20.28515625" style="51" customWidth="1"/>
    <col min="14602" max="14602" width="4.28515625" style="51" customWidth="1"/>
    <col min="14603" max="14848" width="9.140625" style="51" hidden="1"/>
    <col min="14849" max="14849" width="11" style="51" customWidth="1"/>
    <col min="14850" max="14850" width="9.28515625" style="51" customWidth="1"/>
    <col min="14851" max="14851" width="147" style="51" bestFit="1" customWidth="1"/>
    <col min="14852" max="14852" width="43.140625" style="51" customWidth="1"/>
    <col min="14853" max="14853" width="43.7109375" style="51" customWidth="1"/>
    <col min="14854" max="14854" width="43.28515625" style="51" customWidth="1"/>
    <col min="14855" max="14855" width="41.42578125" style="51" customWidth="1"/>
    <col min="14856" max="14856" width="47.42578125" style="51" customWidth="1"/>
    <col min="14857" max="14857" width="20.28515625" style="51" customWidth="1"/>
    <col min="14858" max="14858" width="4.28515625" style="51" customWidth="1"/>
    <col min="14859" max="15104" width="9.140625" style="51" hidden="1"/>
    <col min="15105" max="15105" width="11" style="51" customWidth="1"/>
    <col min="15106" max="15106" width="9.28515625" style="51" customWidth="1"/>
    <col min="15107" max="15107" width="147" style="51" bestFit="1" customWidth="1"/>
    <col min="15108" max="15108" width="43.140625" style="51" customWidth="1"/>
    <col min="15109" max="15109" width="43.7109375" style="51" customWidth="1"/>
    <col min="15110" max="15110" width="43.28515625" style="51" customWidth="1"/>
    <col min="15111" max="15111" width="41.42578125" style="51" customWidth="1"/>
    <col min="15112" max="15112" width="47.42578125" style="51" customWidth="1"/>
    <col min="15113" max="15113" width="20.28515625" style="51" customWidth="1"/>
    <col min="15114" max="15114" width="4.28515625" style="51" customWidth="1"/>
    <col min="15115" max="15360" width="9.140625" style="51" hidden="1"/>
    <col min="15361" max="15361" width="11" style="51" customWidth="1"/>
    <col min="15362" max="15362" width="9.28515625" style="51" customWidth="1"/>
    <col min="15363" max="15363" width="147" style="51" bestFit="1" customWidth="1"/>
    <col min="15364" max="15364" width="43.140625" style="51" customWidth="1"/>
    <col min="15365" max="15365" width="43.7109375" style="51" customWidth="1"/>
    <col min="15366" max="15366" width="43.28515625" style="51" customWidth="1"/>
    <col min="15367" max="15367" width="41.42578125" style="51" customWidth="1"/>
    <col min="15368" max="15368" width="47.42578125" style="51" customWidth="1"/>
    <col min="15369" max="15369" width="20.28515625" style="51" customWidth="1"/>
    <col min="15370" max="15370" width="4.28515625" style="51" customWidth="1"/>
    <col min="15371" max="15616" width="9.140625" style="51" hidden="1"/>
    <col min="15617" max="15617" width="11" style="51" customWidth="1"/>
    <col min="15618" max="15618" width="9.28515625" style="51" customWidth="1"/>
    <col min="15619" max="15619" width="147" style="51" bestFit="1" customWidth="1"/>
    <col min="15620" max="15620" width="43.140625" style="51" customWidth="1"/>
    <col min="15621" max="15621" width="43.7109375" style="51" customWidth="1"/>
    <col min="15622" max="15622" width="43.28515625" style="51" customWidth="1"/>
    <col min="15623" max="15623" width="41.42578125" style="51" customWidth="1"/>
    <col min="15624" max="15624" width="47.42578125" style="51" customWidth="1"/>
    <col min="15625" max="15625" width="20.28515625" style="51" customWidth="1"/>
    <col min="15626" max="15626" width="4.28515625" style="51" customWidth="1"/>
    <col min="15627" max="15872" width="9.140625" style="51" hidden="1"/>
    <col min="15873" max="15873" width="11" style="51" customWidth="1"/>
    <col min="15874" max="15874" width="9.28515625" style="51" customWidth="1"/>
    <col min="15875" max="15875" width="147" style="51" bestFit="1" customWidth="1"/>
    <col min="15876" max="15876" width="43.140625" style="51" customWidth="1"/>
    <col min="15877" max="15877" width="43.7109375" style="51" customWidth="1"/>
    <col min="15878" max="15878" width="43.28515625" style="51" customWidth="1"/>
    <col min="15879" max="15879" width="41.42578125" style="51" customWidth="1"/>
    <col min="15880" max="15880" width="47.42578125" style="51" customWidth="1"/>
    <col min="15881" max="15881" width="20.28515625" style="51" customWidth="1"/>
    <col min="15882" max="15882" width="4.28515625" style="51" customWidth="1"/>
    <col min="15883" max="16128" width="9.140625" style="51" hidden="1"/>
    <col min="16129" max="16129" width="11" style="51" customWidth="1"/>
    <col min="16130" max="16130" width="9.28515625" style="51" customWidth="1"/>
    <col min="16131" max="16131" width="147" style="51" bestFit="1" customWidth="1"/>
    <col min="16132" max="16132" width="43.140625" style="51" customWidth="1"/>
    <col min="16133" max="16133" width="43.7109375" style="51" customWidth="1"/>
    <col min="16134" max="16134" width="43.28515625" style="51" customWidth="1"/>
    <col min="16135" max="16135" width="41.42578125" style="51" customWidth="1"/>
    <col min="16136" max="16136" width="47.42578125" style="51" customWidth="1"/>
    <col min="16137" max="16137" width="20.28515625" style="51" customWidth="1"/>
    <col min="16138" max="16138" width="4.28515625" style="51" customWidth="1"/>
    <col min="16139" max="16384" width="9.140625" style="51" hidden="1"/>
  </cols>
  <sheetData>
    <row r="1" spans="1:259" s="5" customFormat="1" ht="26.25" customHeight="1">
      <c r="A1" s="141"/>
      <c r="B1" s="1"/>
      <c r="C1" s="2"/>
      <c r="D1" s="3"/>
      <c r="E1" s="3"/>
      <c r="F1" s="3"/>
      <c r="G1" s="3"/>
      <c r="H1" s="1"/>
      <c r="I1" s="4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141"/>
      <c r="DG1" s="141"/>
      <c r="DH1" s="141"/>
      <c r="DI1" s="141"/>
      <c r="DJ1" s="141"/>
      <c r="DK1" s="141"/>
      <c r="DL1" s="141"/>
      <c r="DM1" s="141"/>
      <c r="DN1" s="141"/>
      <c r="DO1" s="141"/>
      <c r="DP1" s="141"/>
      <c r="DQ1" s="141"/>
      <c r="DR1" s="141"/>
      <c r="DS1" s="141"/>
      <c r="DT1" s="141"/>
      <c r="DU1" s="141"/>
      <c r="DV1" s="141"/>
      <c r="DW1" s="141"/>
      <c r="DX1" s="141"/>
      <c r="DY1" s="141"/>
      <c r="DZ1" s="141"/>
      <c r="EA1" s="141"/>
      <c r="EB1" s="141"/>
      <c r="EC1" s="141"/>
      <c r="ED1" s="141"/>
      <c r="EE1" s="141"/>
      <c r="EF1" s="141"/>
      <c r="EG1" s="141"/>
      <c r="EH1" s="141"/>
      <c r="EI1" s="141"/>
      <c r="EJ1" s="141"/>
      <c r="EK1" s="141"/>
      <c r="EL1" s="141"/>
      <c r="EM1" s="141"/>
      <c r="EN1" s="141"/>
      <c r="EO1" s="141"/>
      <c r="EP1" s="141"/>
      <c r="EQ1" s="141"/>
      <c r="ER1" s="141"/>
      <c r="ES1" s="141"/>
      <c r="ET1" s="141"/>
      <c r="EU1" s="141"/>
      <c r="EV1" s="141"/>
      <c r="EW1" s="141"/>
      <c r="EX1" s="141"/>
      <c r="EY1" s="141"/>
      <c r="EZ1" s="141"/>
      <c r="FA1" s="141"/>
      <c r="FB1" s="141"/>
      <c r="FC1" s="141"/>
      <c r="FD1" s="141"/>
      <c r="FE1" s="141"/>
      <c r="FF1" s="141"/>
      <c r="FG1" s="141"/>
      <c r="FH1" s="141"/>
      <c r="FI1" s="141"/>
      <c r="FJ1" s="141"/>
      <c r="FK1" s="141"/>
      <c r="FL1" s="141"/>
      <c r="FM1" s="141"/>
      <c r="FN1" s="141"/>
      <c r="FO1" s="141"/>
      <c r="FP1" s="141"/>
      <c r="FQ1" s="141"/>
      <c r="FR1" s="141"/>
      <c r="FS1" s="141"/>
      <c r="FT1" s="141"/>
      <c r="FU1" s="141"/>
      <c r="FV1" s="141"/>
      <c r="FW1" s="141"/>
      <c r="FX1" s="141"/>
      <c r="FY1" s="141"/>
      <c r="FZ1" s="141"/>
      <c r="GA1" s="141"/>
      <c r="GB1" s="141"/>
      <c r="GC1" s="141"/>
      <c r="GD1" s="141"/>
      <c r="GE1" s="141"/>
      <c r="GF1" s="141"/>
      <c r="GG1" s="141"/>
      <c r="GH1" s="141"/>
      <c r="GI1" s="141"/>
      <c r="GJ1" s="141"/>
      <c r="GK1" s="141"/>
      <c r="GL1" s="141"/>
      <c r="GM1" s="141"/>
      <c r="GN1" s="141"/>
      <c r="GO1" s="141"/>
      <c r="GP1" s="141"/>
      <c r="GQ1" s="141"/>
      <c r="GR1" s="141"/>
      <c r="GS1" s="141"/>
      <c r="GT1" s="141"/>
      <c r="GU1" s="141"/>
      <c r="GV1" s="141"/>
      <c r="GW1" s="141"/>
      <c r="GX1" s="141"/>
      <c r="GY1" s="141"/>
      <c r="GZ1" s="141"/>
      <c r="HA1" s="141"/>
      <c r="HB1" s="141"/>
      <c r="HC1" s="141"/>
      <c r="HD1" s="141"/>
      <c r="HE1" s="141"/>
      <c r="HF1" s="141"/>
      <c r="HG1" s="141"/>
      <c r="HH1" s="141"/>
      <c r="HI1" s="141"/>
      <c r="HJ1" s="141"/>
      <c r="HK1" s="141"/>
      <c r="HL1" s="141"/>
      <c r="HM1" s="141"/>
      <c r="HN1" s="141"/>
      <c r="HO1" s="141"/>
      <c r="HP1" s="141"/>
      <c r="HQ1" s="141"/>
      <c r="HR1" s="141"/>
      <c r="HS1" s="141"/>
      <c r="HT1" s="141"/>
      <c r="HU1" s="141"/>
      <c r="HV1" s="141"/>
      <c r="HW1" s="141"/>
      <c r="HX1" s="141"/>
      <c r="HY1" s="141"/>
      <c r="HZ1" s="141"/>
      <c r="IA1" s="141"/>
      <c r="IB1" s="141"/>
      <c r="IC1" s="141"/>
      <c r="ID1" s="141"/>
      <c r="IE1" s="141"/>
      <c r="IF1" s="141"/>
      <c r="IG1" s="141"/>
      <c r="IH1" s="141"/>
      <c r="II1" s="141"/>
      <c r="IJ1" s="141"/>
      <c r="IK1" s="141"/>
      <c r="IL1" s="141"/>
      <c r="IM1" s="141"/>
      <c r="IN1" s="141"/>
      <c r="IO1" s="141"/>
      <c r="IP1" s="141"/>
      <c r="IQ1" s="141"/>
      <c r="IR1" s="141"/>
      <c r="IS1" s="141"/>
      <c r="IT1" s="141"/>
      <c r="IU1" s="141"/>
      <c r="IV1" s="141"/>
      <c r="IW1" s="141"/>
      <c r="IX1" s="141"/>
      <c r="IY1" s="141"/>
    </row>
    <row r="2" spans="1:259" s="5" customFormat="1" ht="63.75" customHeight="1">
      <c r="A2" s="141"/>
      <c r="B2" s="91" t="s">
        <v>54</v>
      </c>
      <c r="C2" s="91"/>
      <c r="D2" s="91"/>
      <c r="E2" s="91"/>
      <c r="F2" s="91"/>
      <c r="G2" s="91"/>
      <c r="H2" s="91"/>
      <c r="I2" s="9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1"/>
      <c r="IW2" s="141"/>
      <c r="IX2" s="141"/>
      <c r="IY2" s="141"/>
    </row>
    <row r="3" spans="1:259" s="5" customFormat="1" ht="35.25" customHeight="1" thickBot="1">
      <c r="A3" s="141"/>
      <c r="B3" s="142" t="s">
        <v>0</v>
      </c>
      <c r="C3" s="143"/>
      <c r="D3" s="143"/>
      <c r="E3" s="143"/>
      <c r="F3" s="143"/>
      <c r="G3" s="143"/>
      <c r="H3" s="143"/>
      <c r="I3" s="144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1"/>
      <c r="IW3" s="141"/>
      <c r="IX3" s="141"/>
      <c r="IY3" s="141"/>
    </row>
    <row r="4" spans="1:259" s="5" customFormat="1" ht="30" customHeight="1" thickBot="1">
      <c r="A4" s="141"/>
      <c r="B4" s="92" t="s">
        <v>1</v>
      </c>
      <c r="C4" s="93"/>
      <c r="D4" s="93"/>
      <c r="E4" s="93"/>
      <c r="F4" s="93"/>
      <c r="G4" s="93"/>
      <c r="H4" s="93"/>
      <c r="I4" s="94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1"/>
      <c r="IW4" s="141"/>
      <c r="IX4" s="141"/>
      <c r="IY4" s="141"/>
    </row>
    <row r="5" spans="1:259" s="5" customFormat="1" ht="15" customHeight="1" thickBot="1">
      <c r="A5" s="141"/>
      <c r="B5" s="6"/>
      <c r="C5" s="145"/>
      <c r="D5" s="145"/>
      <c r="E5" s="145"/>
      <c r="F5" s="145"/>
      <c r="G5" s="145"/>
      <c r="H5" s="95" t="s">
        <v>2</v>
      </c>
      <c r="I5" s="97" t="s">
        <v>3</v>
      </c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/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/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/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/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41"/>
      <c r="HF5" s="141"/>
      <c r="HG5" s="141"/>
      <c r="HH5" s="141"/>
      <c r="HI5" s="141"/>
      <c r="HJ5" s="141"/>
      <c r="HK5" s="141"/>
      <c r="HL5" s="141"/>
      <c r="HM5" s="141"/>
      <c r="HN5" s="141"/>
      <c r="HO5" s="141"/>
      <c r="HP5" s="141"/>
      <c r="HQ5" s="141"/>
      <c r="HR5" s="141"/>
      <c r="HS5" s="141"/>
      <c r="HT5" s="141"/>
      <c r="HU5" s="141"/>
      <c r="HV5" s="141"/>
      <c r="HW5" s="141"/>
      <c r="HX5" s="141"/>
      <c r="HY5" s="141"/>
      <c r="HZ5" s="141"/>
      <c r="IA5" s="141"/>
      <c r="IB5" s="141"/>
      <c r="IC5" s="141"/>
      <c r="ID5" s="141"/>
      <c r="IE5" s="141"/>
      <c r="IF5" s="141"/>
      <c r="IG5" s="141"/>
      <c r="IH5" s="141"/>
      <c r="II5" s="141"/>
      <c r="IJ5" s="141"/>
      <c r="IK5" s="141"/>
      <c r="IL5" s="141"/>
      <c r="IM5" s="141"/>
      <c r="IN5" s="141"/>
      <c r="IO5" s="141"/>
      <c r="IP5" s="141"/>
      <c r="IQ5" s="141"/>
      <c r="IR5" s="141"/>
      <c r="IS5" s="141"/>
      <c r="IT5" s="141"/>
      <c r="IU5" s="141"/>
      <c r="IV5" s="141"/>
      <c r="IW5" s="141"/>
      <c r="IX5" s="141"/>
      <c r="IY5" s="141"/>
    </row>
    <row r="6" spans="1:259" s="5" customFormat="1" ht="142.5" customHeight="1" thickBot="1">
      <c r="A6" s="141"/>
      <c r="B6" s="99"/>
      <c r="C6" s="100"/>
      <c r="D6" s="177" t="s">
        <v>45</v>
      </c>
      <c r="E6" s="178" t="s">
        <v>46</v>
      </c>
      <c r="F6" s="179" t="s">
        <v>47</v>
      </c>
      <c r="G6" s="180" t="s">
        <v>41</v>
      </c>
      <c r="H6" s="96"/>
      <c r="I6" s="98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/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/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/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/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  <c r="HE6" s="141"/>
      <c r="HF6" s="141"/>
      <c r="HG6" s="141"/>
      <c r="HH6" s="141"/>
      <c r="HI6" s="141"/>
      <c r="HJ6" s="141"/>
      <c r="HK6" s="141"/>
      <c r="HL6" s="141"/>
      <c r="HM6" s="141"/>
      <c r="HN6" s="141"/>
      <c r="HO6" s="141"/>
      <c r="HP6" s="141"/>
      <c r="HQ6" s="141"/>
      <c r="HR6" s="141"/>
      <c r="HS6" s="141"/>
      <c r="HT6" s="141"/>
      <c r="HU6" s="141"/>
      <c r="HV6" s="141"/>
      <c r="HW6" s="141"/>
      <c r="HX6" s="141"/>
      <c r="HY6" s="141"/>
      <c r="HZ6" s="141"/>
      <c r="IA6" s="141"/>
      <c r="IB6" s="141"/>
      <c r="IC6" s="141"/>
      <c r="ID6" s="141"/>
      <c r="IE6" s="141"/>
      <c r="IF6" s="141"/>
      <c r="IG6" s="141"/>
      <c r="IH6" s="141"/>
      <c r="II6" s="141"/>
      <c r="IJ6" s="141"/>
      <c r="IK6" s="141"/>
      <c r="IL6" s="141"/>
      <c r="IM6" s="141"/>
      <c r="IN6" s="141"/>
      <c r="IO6" s="141"/>
      <c r="IP6" s="141"/>
      <c r="IQ6" s="141"/>
      <c r="IR6" s="141"/>
      <c r="IS6" s="141"/>
      <c r="IT6" s="141"/>
      <c r="IU6" s="141"/>
      <c r="IV6" s="141"/>
      <c r="IW6" s="141"/>
      <c r="IX6" s="141"/>
      <c r="IY6" s="141"/>
    </row>
    <row r="7" spans="1:259" s="12" customFormat="1" ht="50.1" customHeight="1" thickBot="1">
      <c r="A7" s="3"/>
      <c r="B7" s="7" t="s">
        <v>4</v>
      </c>
      <c r="C7" s="8" t="s">
        <v>5</v>
      </c>
      <c r="D7" s="9">
        <f t="shared" ref="D7:G7" si="0">D8+D9</f>
        <v>100779.20000000001</v>
      </c>
      <c r="E7" s="9">
        <f t="shared" si="0"/>
        <v>90701.28</v>
      </c>
      <c r="F7" s="9">
        <f t="shared" si="0"/>
        <v>50389.600000000006</v>
      </c>
      <c r="G7" s="9">
        <f t="shared" si="0"/>
        <v>80623.360000000001</v>
      </c>
      <c r="H7" s="10">
        <f>SUM(D7:G7)</f>
        <v>322493.44</v>
      </c>
      <c r="I7" s="11">
        <f>H7/$H$19</f>
        <v>0.73677144377872739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</row>
    <row r="8" spans="1:259" s="12" customFormat="1" ht="50.1" customHeight="1">
      <c r="A8" s="3"/>
      <c r="B8" s="146" t="s">
        <v>6</v>
      </c>
      <c r="C8" s="147" t="s">
        <v>7</v>
      </c>
      <c r="D8" s="148">
        <f>SUM('[1]Horas por Produto'!M5:M9)</f>
        <v>53850.78</v>
      </c>
      <c r="E8" s="149">
        <f>SUM('[1]Horas por Produto'!M10:M14)</f>
        <v>48465.701999999997</v>
      </c>
      <c r="F8" s="150">
        <f>SUM('[1]Horas por Produto'!M15:M19)</f>
        <v>26925.39</v>
      </c>
      <c r="G8" s="149">
        <f>SUM('[1]Horas por Produto'!M20:M24)</f>
        <v>43080.623999999996</v>
      </c>
      <c r="H8" s="151">
        <f>SUM(D8:G8)</f>
        <v>172322.49599999998</v>
      </c>
      <c r="I8" s="13">
        <f>H8/H19</f>
        <v>0.39368954039336107</v>
      </c>
      <c r="J8" s="14"/>
      <c r="K8" s="174"/>
      <c r="L8" s="17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</row>
    <row r="9" spans="1:259" s="12" customFormat="1" ht="50.1" customHeight="1" thickBot="1">
      <c r="A9" s="3"/>
      <c r="B9" s="152" t="s">
        <v>8</v>
      </c>
      <c r="C9" s="153" t="s">
        <v>9</v>
      </c>
      <c r="D9" s="154">
        <f>SUM('[1]Horas por Produto'!N5:N9)</f>
        <v>46928.420000000006</v>
      </c>
      <c r="E9" s="155">
        <f>SUM('[1]Horas por Produto'!N10:N14)</f>
        <v>42235.578000000001</v>
      </c>
      <c r="F9" s="156">
        <f>SUM('[1]Horas por Produto'!N15:N19)</f>
        <v>23464.210000000003</v>
      </c>
      <c r="G9" s="155">
        <f>SUM('[1]Horas por Produto'!N20:N24)</f>
        <v>37542.736000000004</v>
      </c>
      <c r="H9" s="157">
        <f>SUM(D9:G9)</f>
        <v>150170.94400000002</v>
      </c>
      <c r="I9" s="13">
        <f>H9/H19</f>
        <v>0.34308190338536632</v>
      </c>
      <c r="J9" s="14"/>
      <c r="K9" s="174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</row>
    <row r="10" spans="1:259" s="12" customFormat="1" ht="50.1" customHeight="1" thickBot="1">
      <c r="A10" s="3"/>
      <c r="B10" s="7" t="s">
        <v>10</v>
      </c>
      <c r="C10" s="8" t="s">
        <v>11</v>
      </c>
      <c r="D10" s="15">
        <f t="shared" ref="D10:G10" si="1">D11+D12</f>
        <v>6050.1066666666666</v>
      </c>
      <c r="E10" s="15">
        <f t="shared" si="1"/>
        <v>6050.1066666666666</v>
      </c>
      <c r="F10" s="15">
        <f t="shared" si="1"/>
        <v>6050.1066666666666</v>
      </c>
      <c r="G10" s="15">
        <f t="shared" si="1"/>
        <v>3774.44</v>
      </c>
      <c r="H10" s="16">
        <f>SUM(D10:G10)</f>
        <v>21924.76</v>
      </c>
      <c r="I10" s="11">
        <f>H10/H19</f>
        <v>5.0089505943755296E-2</v>
      </c>
      <c r="J10" s="14"/>
      <c r="K10" s="174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</row>
    <row r="11" spans="1:259" s="12" customFormat="1" ht="50.1" customHeight="1">
      <c r="A11" s="3"/>
      <c r="B11" s="146" t="s">
        <v>12</v>
      </c>
      <c r="C11" s="147" t="s">
        <v>13</v>
      </c>
      <c r="D11" s="148">
        <f>'[1]Viagens e diárias'!D4/3</f>
        <v>3756.6666666666665</v>
      </c>
      <c r="E11" s="149">
        <f>'[1]Viagens e diárias'!D4/3</f>
        <v>3756.6666666666665</v>
      </c>
      <c r="F11" s="150">
        <f>'[1]Viagens e diárias'!D4/3</f>
        <v>3756.6666666666665</v>
      </c>
      <c r="G11" s="149">
        <f>'[1]Viagens e diárias'!D7/3</f>
        <v>1481</v>
      </c>
      <c r="H11" s="151">
        <f>SUM(D11:G11)</f>
        <v>12751</v>
      </c>
      <c r="I11" s="13">
        <f>H11/H19</f>
        <v>2.9131050478492067E-2</v>
      </c>
      <c r="J11" s="14"/>
      <c r="K11" s="174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</row>
    <row r="12" spans="1:259" s="12" customFormat="1" ht="50.1" customHeight="1" thickBot="1">
      <c r="A12" s="3"/>
      <c r="B12" s="158" t="s">
        <v>14</v>
      </c>
      <c r="C12" s="159" t="s">
        <v>15</v>
      </c>
      <c r="D12" s="160">
        <f>'[1]Aluguel de veículo'!H5</f>
        <v>2293.44</v>
      </c>
      <c r="E12" s="161">
        <f>'[1]Aluguel de veículo'!H6</f>
        <v>2293.44</v>
      </c>
      <c r="F12" s="162">
        <f>'[1]Aluguel de veículo'!H7</f>
        <v>2293.44</v>
      </c>
      <c r="G12" s="161">
        <f>'[1]Aluguel de veículo'!H8</f>
        <v>2293.44</v>
      </c>
      <c r="H12" s="151">
        <f>SUM(D12:G12)</f>
        <v>9173.76</v>
      </c>
      <c r="I12" s="13">
        <f>H12/H19</f>
        <v>2.0958455465263228E-2</v>
      </c>
      <c r="J12" s="14"/>
      <c r="K12" s="174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</row>
    <row r="13" spans="1:259" s="12" customFormat="1" ht="50.1" customHeight="1" thickBot="1">
      <c r="A13" s="3"/>
      <c r="B13" s="7" t="s">
        <v>16</v>
      </c>
      <c r="C13" s="17" t="s">
        <v>19</v>
      </c>
      <c r="D13" s="9">
        <f>D14</f>
        <v>12093.504000000001</v>
      </c>
      <c r="E13" s="9">
        <f t="shared" ref="E13:G13" si="2">E14</f>
        <v>10884.1536</v>
      </c>
      <c r="F13" s="9">
        <f t="shared" si="2"/>
        <v>6046.7520000000004</v>
      </c>
      <c r="G13" s="9">
        <f t="shared" si="2"/>
        <v>9674.8032000000003</v>
      </c>
      <c r="H13" s="10">
        <f>SUM(D13:G13)</f>
        <v>38699.212800000001</v>
      </c>
      <c r="I13" s="11">
        <f>H13/H19</f>
        <v>8.8412573253447299E-2</v>
      </c>
      <c r="J13" s="14"/>
      <c r="K13" s="174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</row>
    <row r="14" spans="1:259" s="12" customFormat="1" ht="50.1" customHeight="1" thickBot="1">
      <c r="A14" s="3"/>
      <c r="B14" s="163" t="s">
        <v>17</v>
      </c>
      <c r="C14" s="18" t="s">
        <v>21</v>
      </c>
      <c r="D14" s="19">
        <f>12%*D7</f>
        <v>12093.504000000001</v>
      </c>
      <c r="E14" s="19">
        <f>12%*E7</f>
        <v>10884.1536</v>
      </c>
      <c r="F14" s="19">
        <f>12%*F7</f>
        <v>6046.7520000000004</v>
      </c>
      <c r="G14" s="19">
        <f>12%*G7</f>
        <v>9674.8032000000003</v>
      </c>
      <c r="H14" s="20">
        <f>SUM(D14:G14)</f>
        <v>38699.212800000001</v>
      </c>
      <c r="I14" s="21">
        <f>H14/H19</f>
        <v>8.8412573253447299E-2</v>
      </c>
      <c r="J14" s="14"/>
      <c r="K14" s="174"/>
      <c r="L14" s="17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</row>
    <row r="15" spans="1:259" s="12" customFormat="1" ht="50.1" customHeight="1" thickBot="1">
      <c r="A15" s="3"/>
      <c r="B15" s="7" t="s">
        <v>18</v>
      </c>
      <c r="C15" s="17" t="s">
        <v>22</v>
      </c>
      <c r="D15" s="9">
        <f>D16+D17+D18</f>
        <v>16946.500520000001</v>
      </c>
      <c r="E15" s="9">
        <f t="shared" ref="E15:G15" si="3">E16+E17+E18</f>
        <v>15338.064488</v>
      </c>
      <c r="F15" s="9">
        <f t="shared" si="3"/>
        <v>8904.3203600000015</v>
      </c>
      <c r="G15" s="9">
        <f t="shared" si="3"/>
        <v>13405.345955999997</v>
      </c>
      <c r="H15" s="10">
        <f>SUM(D15:G15)</f>
        <v>54594.231324</v>
      </c>
      <c r="I15" s="11">
        <f>H15/H19</f>
        <v>0.12472647702407003</v>
      </c>
      <c r="J15" s="14"/>
      <c r="K15" s="174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</row>
    <row r="16" spans="1:259" s="12" customFormat="1" ht="50.1" customHeight="1">
      <c r="A16" s="3"/>
      <c r="B16" s="22" t="s">
        <v>20</v>
      </c>
      <c r="C16" s="23" t="s">
        <v>48</v>
      </c>
      <c r="D16" s="24">
        <f>1.65%*(D7+D10+D13)</f>
        <v>1962.2263760000001</v>
      </c>
      <c r="E16" s="24">
        <f t="shared" ref="E16:G16" si="4">1.65%*(E7+E10+E13)</f>
        <v>1775.9864144000001</v>
      </c>
      <c r="F16" s="24">
        <f t="shared" si="4"/>
        <v>1031.0265680000002</v>
      </c>
      <c r="G16" s="24">
        <f t="shared" si="4"/>
        <v>1552.1979527999999</v>
      </c>
      <c r="H16" s="25">
        <f>SUM(D16:G16)</f>
        <v>6321.4373112000003</v>
      </c>
      <c r="I16" s="26">
        <f>H16/H19</f>
        <v>1.4442013129102847E-2</v>
      </c>
      <c r="J16" s="14"/>
      <c r="K16" s="17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</row>
    <row r="17" spans="1:259" s="12" customFormat="1" ht="50.1" customHeight="1">
      <c r="A17" s="3"/>
      <c r="B17" s="27" t="s">
        <v>49</v>
      </c>
      <c r="C17" s="28" t="s">
        <v>50</v>
      </c>
      <c r="D17" s="29">
        <f>7.6%*(D7+D10+D13)</f>
        <v>9038.1336106666677</v>
      </c>
      <c r="E17" s="29">
        <f t="shared" ref="E17:G17" si="5">7.6%*(E7+E10+E13)</f>
        <v>8180.3010602666664</v>
      </c>
      <c r="F17" s="29">
        <f t="shared" si="5"/>
        <v>4748.9708586666666</v>
      </c>
      <c r="G17" s="29">
        <f t="shared" si="5"/>
        <v>7149.5178431999993</v>
      </c>
      <c r="H17" s="25">
        <f>SUM(D17:G17)</f>
        <v>29116.9233728</v>
      </c>
      <c r="I17" s="30">
        <f>H17/H19</f>
        <v>6.6520787746170679E-2</v>
      </c>
      <c r="J17" s="14"/>
      <c r="K17" s="17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</row>
    <row r="18" spans="1:259" s="12" customFormat="1" ht="50.1" customHeight="1" thickBot="1">
      <c r="A18" s="3"/>
      <c r="B18" s="31" t="s">
        <v>51</v>
      </c>
      <c r="C18" s="32" t="s">
        <v>52</v>
      </c>
      <c r="D18" s="33">
        <f>5%*(D7+D10+D13)</f>
        <v>5946.1405333333341</v>
      </c>
      <c r="E18" s="33">
        <f t="shared" ref="E18:G18" si="6">5%*(E7+E10+E13)</f>
        <v>5381.7770133333333</v>
      </c>
      <c r="F18" s="33">
        <f t="shared" si="6"/>
        <v>3124.3229333333338</v>
      </c>
      <c r="G18" s="33">
        <f t="shared" si="6"/>
        <v>4703.6301599999997</v>
      </c>
      <c r="H18" s="34">
        <f>SUM(D18:G18)</f>
        <v>19155.870640000001</v>
      </c>
      <c r="I18" s="35">
        <f>H18/H19</f>
        <v>4.3763676148796504E-2</v>
      </c>
      <c r="J18" s="14"/>
      <c r="K18" s="17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</row>
    <row r="19" spans="1:259" s="39" customFormat="1" ht="50.1" customHeight="1" thickBot="1">
      <c r="A19" s="164"/>
      <c r="B19" s="89" t="s">
        <v>53</v>
      </c>
      <c r="C19" s="90"/>
      <c r="D19" s="165">
        <f>D7+D10+D13+D15</f>
        <v>135869.31118666666</v>
      </c>
      <c r="E19" s="165">
        <f t="shared" ref="E19:G19" si="7">E7+E10+E13+E15</f>
        <v>122973.60475466667</v>
      </c>
      <c r="F19" s="165">
        <f t="shared" si="7"/>
        <v>71390.779026666671</v>
      </c>
      <c r="G19" s="165">
        <f t="shared" si="7"/>
        <v>107477.94915599999</v>
      </c>
      <c r="H19" s="36">
        <f>SUM(D19:G19)</f>
        <v>437711.64412399998</v>
      </c>
      <c r="I19" s="37">
        <f>H19/H19</f>
        <v>1</v>
      </c>
      <c r="J19" s="38"/>
      <c r="K19" s="176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4"/>
      <c r="BN19" s="164"/>
      <c r="BO19" s="164"/>
      <c r="BP19" s="164"/>
      <c r="BQ19" s="164"/>
      <c r="BR19" s="164"/>
      <c r="BS19" s="164"/>
      <c r="BT19" s="164"/>
      <c r="BU19" s="164"/>
      <c r="BV19" s="164"/>
      <c r="BW19" s="164"/>
      <c r="BX19" s="164"/>
      <c r="BY19" s="164"/>
      <c r="BZ19" s="164"/>
      <c r="CA19" s="164"/>
      <c r="CB19" s="164"/>
      <c r="CC19" s="164"/>
      <c r="CD19" s="164"/>
      <c r="CE19" s="164"/>
      <c r="CF19" s="164"/>
      <c r="CG19" s="164"/>
      <c r="CH19" s="164"/>
      <c r="CI19" s="164"/>
      <c r="CJ19" s="164"/>
      <c r="CK19" s="164"/>
      <c r="CL19" s="164"/>
      <c r="CM19" s="164"/>
      <c r="CN19" s="164"/>
      <c r="CO19" s="164"/>
      <c r="CP19" s="164"/>
      <c r="CQ19" s="164"/>
      <c r="CR19" s="164"/>
      <c r="CS19" s="164"/>
      <c r="CT19" s="164"/>
      <c r="CU19" s="164"/>
      <c r="CV19" s="164"/>
      <c r="CW19" s="164"/>
      <c r="CX19" s="164"/>
      <c r="CY19" s="164"/>
      <c r="CZ19" s="164"/>
      <c r="DA19" s="164"/>
      <c r="DB19" s="164"/>
      <c r="DC19" s="164"/>
      <c r="DD19" s="164"/>
      <c r="DE19" s="164"/>
      <c r="DF19" s="164"/>
      <c r="DG19" s="164"/>
      <c r="DH19" s="164"/>
      <c r="DI19" s="164"/>
      <c r="DJ19" s="164"/>
      <c r="DK19" s="164"/>
      <c r="DL19" s="164"/>
      <c r="DM19" s="164"/>
      <c r="DN19" s="164"/>
      <c r="DO19" s="164"/>
      <c r="DP19" s="164"/>
      <c r="DQ19" s="164"/>
      <c r="DR19" s="164"/>
      <c r="DS19" s="164"/>
      <c r="DT19" s="164"/>
      <c r="DU19" s="164"/>
      <c r="DV19" s="164"/>
      <c r="DW19" s="164"/>
      <c r="DX19" s="164"/>
      <c r="DY19" s="164"/>
      <c r="DZ19" s="164"/>
      <c r="EA19" s="164"/>
      <c r="EB19" s="164"/>
      <c r="EC19" s="164"/>
      <c r="ED19" s="164"/>
      <c r="EE19" s="164"/>
      <c r="EF19" s="164"/>
      <c r="EG19" s="164"/>
      <c r="EH19" s="164"/>
      <c r="EI19" s="164"/>
      <c r="EJ19" s="164"/>
      <c r="EK19" s="164"/>
      <c r="EL19" s="164"/>
      <c r="EM19" s="164"/>
      <c r="EN19" s="164"/>
      <c r="EO19" s="164"/>
      <c r="EP19" s="164"/>
      <c r="EQ19" s="164"/>
      <c r="ER19" s="164"/>
      <c r="ES19" s="164"/>
      <c r="ET19" s="164"/>
      <c r="EU19" s="164"/>
      <c r="EV19" s="164"/>
      <c r="EW19" s="164"/>
      <c r="EX19" s="164"/>
      <c r="EY19" s="164"/>
      <c r="EZ19" s="164"/>
      <c r="FA19" s="164"/>
      <c r="FB19" s="164"/>
      <c r="FC19" s="164"/>
      <c r="FD19" s="164"/>
      <c r="FE19" s="164"/>
      <c r="FF19" s="164"/>
      <c r="FG19" s="164"/>
      <c r="FH19" s="164"/>
      <c r="FI19" s="164"/>
      <c r="FJ19" s="164"/>
      <c r="FK19" s="164"/>
      <c r="FL19" s="164"/>
      <c r="FM19" s="164"/>
      <c r="FN19" s="164"/>
      <c r="FO19" s="164"/>
      <c r="FP19" s="164"/>
      <c r="FQ19" s="164"/>
      <c r="FR19" s="164"/>
      <c r="FS19" s="164"/>
      <c r="FT19" s="164"/>
      <c r="FU19" s="164"/>
      <c r="FV19" s="164"/>
      <c r="FW19" s="164"/>
      <c r="FX19" s="164"/>
      <c r="FY19" s="164"/>
      <c r="FZ19" s="164"/>
      <c r="GA19" s="164"/>
      <c r="GB19" s="164"/>
      <c r="GC19" s="164"/>
      <c r="GD19" s="164"/>
      <c r="GE19" s="164"/>
      <c r="GF19" s="164"/>
      <c r="GG19" s="164"/>
      <c r="GH19" s="164"/>
      <c r="GI19" s="164"/>
      <c r="GJ19" s="164"/>
      <c r="GK19" s="164"/>
      <c r="GL19" s="164"/>
      <c r="GM19" s="164"/>
      <c r="GN19" s="164"/>
      <c r="GO19" s="164"/>
      <c r="GP19" s="164"/>
      <c r="GQ19" s="164"/>
      <c r="GR19" s="164"/>
      <c r="GS19" s="164"/>
      <c r="GT19" s="164"/>
      <c r="GU19" s="164"/>
      <c r="GV19" s="164"/>
      <c r="GW19" s="164"/>
      <c r="GX19" s="164"/>
      <c r="GY19" s="164"/>
      <c r="GZ19" s="164"/>
      <c r="HA19" s="164"/>
      <c r="HB19" s="164"/>
      <c r="HC19" s="164"/>
      <c r="HD19" s="164"/>
      <c r="HE19" s="164"/>
      <c r="HF19" s="164"/>
      <c r="HG19" s="164"/>
      <c r="HH19" s="164"/>
      <c r="HI19" s="164"/>
      <c r="HJ19" s="164"/>
      <c r="HK19" s="164"/>
      <c r="HL19" s="164"/>
      <c r="HM19" s="164"/>
      <c r="HN19" s="164"/>
      <c r="HO19" s="164"/>
      <c r="HP19" s="164"/>
      <c r="HQ19" s="164"/>
      <c r="HR19" s="164"/>
      <c r="HS19" s="164"/>
      <c r="HT19" s="164"/>
      <c r="HU19" s="164"/>
      <c r="HV19" s="164"/>
      <c r="HW19" s="164"/>
      <c r="HX19" s="164"/>
      <c r="HY19" s="164"/>
      <c r="HZ19" s="164"/>
      <c r="IA19" s="164"/>
      <c r="IB19" s="164"/>
      <c r="IC19" s="164"/>
      <c r="ID19" s="164"/>
      <c r="IE19" s="164"/>
      <c r="IF19" s="164"/>
      <c r="IG19" s="164"/>
      <c r="IH19" s="164"/>
      <c r="II19" s="164"/>
      <c r="IJ19" s="164"/>
      <c r="IK19" s="164"/>
      <c r="IL19" s="164"/>
      <c r="IM19" s="164"/>
      <c r="IN19" s="164"/>
      <c r="IO19" s="164"/>
      <c r="IP19" s="164"/>
      <c r="IQ19" s="164"/>
      <c r="IR19" s="164"/>
      <c r="IS19" s="164"/>
      <c r="IT19" s="164"/>
      <c r="IU19" s="164"/>
      <c r="IV19" s="164"/>
      <c r="IW19" s="164"/>
      <c r="IX19" s="164"/>
      <c r="IY19" s="164"/>
    </row>
    <row r="20" spans="1:259" s="43" customFormat="1" ht="24.95" customHeight="1">
      <c r="B20" s="166"/>
      <c r="C20" s="166"/>
      <c r="D20" s="167"/>
      <c r="E20" s="167"/>
      <c r="F20" s="167"/>
      <c r="G20" s="167"/>
      <c r="H20" s="168"/>
      <c r="I20" s="40"/>
      <c r="J20" s="41"/>
      <c r="K20" s="42"/>
    </row>
    <row r="21" spans="1:259" s="47" customFormat="1" ht="24.95" customHeight="1">
      <c r="B21" s="169"/>
      <c r="C21" s="169"/>
      <c r="D21" s="170"/>
      <c r="E21" s="170"/>
      <c r="F21" s="170"/>
      <c r="G21" s="171"/>
      <c r="H21" s="172"/>
      <c r="I21" s="44"/>
      <c r="J21" s="45"/>
      <c r="K21" s="46"/>
    </row>
    <row r="22" spans="1:259" s="47" customFormat="1" ht="24.95" customHeight="1">
      <c r="B22" s="169"/>
      <c r="C22" s="169"/>
      <c r="D22" s="171"/>
      <c r="E22" s="171"/>
      <c r="F22" s="171"/>
      <c r="G22" s="171"/>
      <c r="H22" s="172"/>
      <c r="I22" s="44"/>
      <c r="J22" s="45"/>
      <c r="K22" s="46"/>
    </row>
    <row r="23" spans="1:259" s="47" customFormat="1" ht="24.95" customHeight="1">
      <c r="B23" s="169"/>
      <c r="C23" s="169"/>
      <c r="D23" s="171"/>
      <c r="E23" s="171"/>
      <c r="F23" s="171"/>
      <c r="G23" s="171"/>
      <c r="H23" s="172"/>
      <c r="I23" s="44"/>
      <c r="J23" s="45"/>
      <c r="K23" s="46"/>
    </row>
    <row r="24" spans="1:259" s="47" customFormat="1" ht="24.95" customHeight="1">
      <c r="B24" s="169"/>
      <c r="C24" s="169"/>
      <c r="D24" s="171"/>
      <c r="E24" s="171"/>
      <c r="F24" s="171"/>
      <c r="G24" s="171"/>
      <c r="H24" s="172"/>
      <c r="I24" s="44"/>
      <c r="J24" s="45"/>
      <c r="K24" s="46"/>
    </row>
    <row r="25" spans="1:259"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3"/>
      <c r="HW25" s="43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  <c r="IO25" s="43"/>
      <c r="IP25" s="43"/>
      <c r="IQ25" s="43"/>
      <c r="IR25" s="43"/>
      <c r="IS25" s="43"/>
      <c r="IT25" s="43"/>
      <c r="IU25" s="43"/>
      <c r="IV25" s="43"/>
      <c r="IW25" s="43"/>
      <c r="IX25" s="43"/>
      <c r="IY25" s="43"/>
    </row>
    <row r="26" spans="1:259" hidden="1">
      <c r="H26" s="173"/>
      <c r="I26" s="52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  <c r="IW26" s="43"/>
      <c r="IX26" s="43"/>
      <c r="IY26" s="43"/>
    </row>
    <row r="27" spans="1:259" hidden="1">
      <c r="H27" s="5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  <c r="HS27" s="43"/>
      <c r="HT27" s="43"/>
      <c r="HU27" s="43"/>
      <c r="HV27" s="43"/>
      <c r="HW27" s="43"/>
      <c r="HX27" s="43"/>
      <c r="HY27" s="43"/>
      <c r="HZ27" s="43"/>
      <c r="IA27" s="43"/>
      <c r="IB27" s="43"/>
      <c r="IC27" s="43"/>
      <c r="ID27" s="43"/>
      <c r="IE27" s="43"/>
      <c r="IF27" s="43"/>
      <c r="IG27" s="43"/>
      <c r="IH27" s="43"/>
      <c r="II27" s="43"/>
      <c r="IJ27" s="43"/>
      <c r="IK27" s="43"/>
      <c r="IL27" s="43"/>
      <c r="IM27" s="43"/>
      <c r="IN27" s="43"/>
      <c r="IO27" s="43"/>
      <c r="IP27" s="43"/>
      <c r="IQ27" s="43"/>
      <c r="IR27" s="43"/>
      <c r="IS27" s="43"/>
      <c r="IT27" s="43"/>
      <c r="IU27" s="43"/>
      <c r="IV27" s="43"/>
      <c r="IW27" s="43"/>
      <c r="IX27" s="43"/>
      <c r="IY27" s="43"/>
    </row>
    <row r="28" spans="1:259" hidden="1">
      <c r="J28" s="54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  <c r="HS28" s="43"/>
      <c r="HT28" s="43"/>
      <c r="HU28" s="43"/>
      <c r="HV28" s="43"/>
      <c r="HW28" s="43"/>
      <c r="HX28" s="43"/>
      <c r="HY28" s="43"/>
      <c r="HZ28" s="43"/>
      <c r="IA28" s="43"/>
      <c r="IB28" s="43"/>
      <c r="IC28" s="43"/>
      <c r="ID28" s="43"/>
      <c r="IE28" s="43"/>
      <c r="IF28" s="43"/>
      <c r="IG28" s="43"/>
      <c r="IH28" s="43"/>
      <c r="II28" s="43"/>
      <c r="IJ28" s="43"/>
      <c r="IK28" s="43"/>
      <c r="IL28" s="43"/>
      <c r="IM28" s="43"/>
      <c r="IN28" s="43"/>
      <c r="IO28" s="43"/>
      <c r="IP28" s="43"/>
      <c r="IQ28" s="43"/>
      <c r="IR28" s="43"/>
      <c r="IS28" s="43"/>
      <c r="IT28" s="43"/>
      <c r="IU28" s="43"/>
      <c r="IV28" s="43"/>
      <c r="IW28" s="43"/>
      <c r="IX28" s="43"/>
      <c r="IY28" s="43"/>
    </row>
    <row r="29" spans="1:259"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  <c r="HU29" s="43"/>
      <c r="HV29" s="43"/>
      <c r="HW29" s="43"/>
      <c r="HX29" s="43"/>
      <c r="HY29" s="43"/>
      <c r="HZ29" s="43"/>
      <c r="IA29" s="43"/>
      <c r="IB29" s="43"/>
      <c r="IC29" s="43"/>
      <c r="ID29" s="43"/>
      <c r="IE29" s="43"/>
      <c r="IF29" s="43"/>
      <c r="IG29" s="43"/>
      <c r="IH29" s="43"/>
      <c r="II29" s="43"/>
      <c r="IJ29" s="43"/>
      <c r="IK29" s="43"/>
      <c r="IL29" s="43"/>
      <c r="IM29" s="43"/>
      <c r="IN29" s="43"/>
      <c r="IO29" s="43"/>
      <c r="IP29" s="43"/>
      <c r="IQ29" s="43"/>
      <c r="IR29" s="43"/>
      <c r="IS29" s="43"/>
      <c r="IT29" s="43"/>
      <c r="IU29" s="43"/>
      <c r="IV29" s="43"/>
      <c r="IW29" s="43"/>
      <c r="IX29" s="43"/>
      <c r="IY29" s="43"/>
    </row>
    <row r="30" spans="1:259"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  <c r="HS30" s="43"/>
      <c r="HT30" s="43"/>
      <c r="HU30" s="43"/>
      <c r="HV30" s="43"/>
      <c r="HW30" s="43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  <c r="IO30" s="43"/>
      <c r="IP30" s="43"/>
      <c r="IQ30" s="43"/>
      <c r="IR30" s="43"/>
      <c r="IS30" s="43"/>
      <c r="IT30" s="43"/>
      <c r="IU30" s="43"/>
      <c r="IV30" s="43"/>
      <c r="IW30" s="43"/>
      <c r="IX30" s="43"/>
      <c r="IY30" s="43"/>
    </row>
    <row r="31" spans="1:259"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  <c r="HS31" s="43"/>
      <c r="HT31" s="43"/>
      <c r="HU31" s="43"/>
      <c r="HV31" s="43"/>
      <c r="HW31" s="43"/>
      <c r="HX31" s="43"/>
      <c r="HY31" s="43"/>
      <c r="HZ31" s="43"/>
      <c r="IA31" s="43"/>
      <c r="IB31" s="43"/>
      <c r="IC31" s="43"/>
      <c r="ID31" s="43"/>
      <c r="IE31" s="43"/>
      <c r="IF31" s="43"/>
      <c r="IG31" s="43"/>
      <c r="IH31" s="43"/>
      <c r="II31" s="43"/>
      <c r="IJ31" s="43"/>
      <c r="IK31" s="43"/>
      <c r="IL31" s="43"/>
      <c r="IM31" s="43"/>
      <c r="IN31" s="43"/>
      <c r="IO31" s="43"/>
      <c r="IP31" s="43"/>
      <c r="IQ31" s="43"/>
      <c r="IR31" s="43"/>
      <c r="IS31" s="43"/>
      <c r="IT31" s="43"/>
      <c r="IU31" s="43"/>
      <c r="IV31" s="43"/>
      <c r="IW31" s="43"/>
      <c r="IX31" s="43"/>
      <c r="IY31" s="43"/>
    </row>
    <row r="32" spans="1:259"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  <c r="HS32" s="43"/>
      <c r="HT32" s="43"/>
      <c r="HU32" s="43"/>
      <c r="HV32" s="43"/>
      <c r="HW32" s="43"/>
      <c r="HX32" s="43"/>
      <c r="HY32" s="43"/>
      <c r="HZ32" s="43"/>
      <c r="IA32" s="43"/>
      <c r="IB32" s="43"/>
      <c r="IC32" s="43"/>
      <c r="ID32" s="43"/>
      <c r="IE32" s="43"/>
      <c r="IF32" s="43"/>
      <c r="IG32" s="43"/>
      <c r="IH32" s="43"/>
      <c r="II32" s="43"/>
      <c r="IJ32" s="43"/>
      <c r="IK32" s="43"/>
      <c r="IL32" s="43"/>
      <c r="IM32" s="43"/>
      <c r="IN32" s="43"/>
      <c r="IO32" s="43"/>
      <c r="IP32" s="43"/>
      <c r="IQ32" s="43"/>
      <c r="IR32" s="43"/>
      <c r="IS32" s="43"/>
      <c r="IT32" s="43"/>
      <c r="IU32" s="43"/>
      <c r="IV32" s="43"/>
      <c r="IW32" s="43"/>
      <c r="IX32" s="43"/>
      <c r="IY32" s="43"/>
    </row>
    <row r="33" spans="1:259"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/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/>
      <c r="GE33" s="43"/>
      <c r="GF33" s="43"/>
      <c r="GG33" s="43"/>
      <c r="GH33" s="43"/>
      <c r="GI33" s="43"/>
      <c r="GJ33" s="43"/>
      <c r="GK33" s="43"/>
      <c r="GL33" s="43"/>
      <c r="GM33" s="43"/>
      <c r="GN33" s="43"/>
      <c r="GO33" s="43"/>
      <c r="GP33" s="43"/>
      <c r="GQ33" s="43"/>
      <c r="GR33" s="43"/>
      <c r="GS33" s="43"/>
      <c r="GT33" s="43"/>
      <c r="GU33" s="43"/>
      <c r="GV33" s="43"/>
      <c r="GW33" s="43"/>
      <c r="GX33" s="43"/>
      <c r="GY33" s="43"/>
      <c r="GZ33" s="43"/>
      <c r="HA33" s="43"/>
      <c r="HB33" s="43"/>
      <c r="HC33" s="43"/>
      <c r="HD33" s="43"/>
      <c r="HE33" s="43"/>
      <c r="HF33" s="43"/>
      <c r="HG33" s="43"/>
      <c r="HH33" s="43"/>
      <c r="HI33" s="43"/>
      <c r="HJ33" s="43"/>
      <c r="HK33" s="43"/>
      <c r="HL33" s="43"/>
      <c r="HM33" s="43"/>
      <c r="HN33" s="43"/>
      <c r="HO33" s="43"/>
      <c r="HP33" s="43"/>
      <c r="HQ33" s="43"/>
      <c r="HR33" s="43"/>
      <c r="HS33" s="43"/>
      <c r="HT33" s="43"/>
      <c r="HU33" s="43"/>
      <c r="HV33" s="43"/>
      <c r="HW33" s="43"/>
      <c r="HX33" s="43"/>
      <c r="HY33" s="43"/>
      <c r="HZ33" s="43"/>
      <c r="IA33" s="43"/>
      <c r="IB33" s="43"/>
      <c r="IC33" s="43"/>
      <c r="ID33" s="43"/>
      <c r="IE33" s="43"/>
      <c r="IF33" s="43"/>
      <c r="IG33" s="43"/>
      <c r="IH33" s="43"/>
      <c r="II33" s="43"/>
      <c r="IJ33" s="43"/>
      <c r="IK33" s="43"/>
      <c r="IL33" s="43"/>
      <c r="IM33" s="43"/>
      <c r="IN33" s="43"/>
      <c r="IO33" s="43"/>
      <c r="IP33" s="43"/>
      <c r="IQ33" s="43"/>
      <c r="IR33" s="43"/>
      <c r="IS33" s="43"/>
      <c r="IT33" s="43"/>
      <c r="IU33" s="43"/>
      <c r="IV33" s="43"/>
      <c r="IW33" s="43"/>
      <c r="IX33" s="43"/>
      <c r="IY33" s="43"/>
    </row>
    <row r="34" spans="1:259"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43"/>
      <c r="FV34" s="43"/>
      <c r="FW34" s="43"/>
      <c r="FX34" s="43"/>
      <c r="FY34" s="43"/>
      <c r="FZ34" s="43"/>
      <c r="GA34" s="43"/>
      <c r="GB34" s="43"/>
      <c r="GC34" s="43"/>
      <c r="GD34" s="43"/>
      <c r="GE34" s="43"/>
      <c r="GF34" s="43"/>
      <c r="GG34" s="43"/>
      <c r="GH34" s="43"/>
      <c r="GI34" s="43"/>
      <c r="GJ34" s="43"/>
      <c r="GK34" s="43"/>
      <c r="GL34" s="43"/>
      <c r="GM34" s="43"/>
      <c r="GN34" s="43"/>
      <c r="GO34" s="43"/>
      <c r="GP34" s="43"/>
      <c r="GQ34" s="43"/>
      <c r="GR34" s="43"/>
      <c r="GS34" s="43"/>
      <c r="GT34" s="43"/>
      <c r="GU34" s="43"/>
      <c r="GV34" s="43"/>
      <c r="GW34" s="43"/>
      <c r="GX34" s="43"/>
      <c r="GY34" s="43"/>
      <c r="GZ34" s="43"/>
      <c r="HA34" s="43"/>
      <c r="HB34" s="43"/>
      <c r="HC34" s="43"/>
      <c r="HD34" s="43"/>
      <c r="HE34" s="43"/>
      <c r="HF34" s="43"/>
      <c r="HG34" s="43"/>
      <c r="HH34" s="43"/>
      <c r="HI34" s="43"/>
      <c r="HJ34" s="43"/>
      <c r="HK34" s="43"/>
      <c r="HL34" s="43"/>
      <c r="HM34" s="43"/>
      <c r="HN34" s="43"/>
      <c r="HO34" s="43"/>
      <c r="HP34" s="43"/>
      <c r="HQ34" s="43"/>
      <c r="HR34" s="43"/>
      <c r="HS34" s="43"/>
      <c r="HT34" s="43"/>
      <c r="HU34" s="43"/>
      <c r="HV34" s="43"/>
      <c r="HW34" s="43"/>
      <c r="HX34" s="43"/>
      <c r="HY34" s="43"/>
      <c r="HZ34" s="43"/>
      <c r="IA34" s="43"/>
      <c r="IB34" s="43"/>
      <c r="IC34" s="43"/>
      <c r="ID34" s="43"/>
      <c r="IE34" s="43"/>
      <c r="IF34" s="43"/>
      <c r="IG34" s="43"/>
      <c r="IH34" s="43"/>
      <c r="II34" s="43"/>
      <c r="IJ34" s="43"/>
      <c r="IK34" s="43"/>
      <c r="IL34" s="43"/>
      <c r="IM34" s="43"/>
      <c r="IN34" s="43"/>
      <c r="IO34" s="43"/>
      <c r="IP34" s="43"/>
      <c r="IQ34" s="43"/>
      <c r="IR34" s="43"/>
      <c r="IS34" s="43"/>
      <c r="IT34" s="43"/>
      <c r="IU34" s="43"/>
      <c r="IV34" s="43"/>
      <c r="IW34" s="43"/>
      <c r="IX34" s="43"/>
      <c r="IY34" s="43"/>
    </row>
    <row r="35" spans="1:259"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/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/>
      <c r="GE35" s="43"/>
      <c r="GF35" s="43"/>
      <c r="GG35" s="43"/>
      <c r="GH35" s="43"/>
      <c r="GI35" s="43"/>
      <c r="GJ35" s="43"/>
      <c r="GK35" s="43"/>
      <c r="GL35" s="43"/>
      <c r="GM35" s="43"/>
      <c r="GN35" s="43"/>
      <c r="GO35" s="43"/>
      <c r="GP35" s="43"/>
      <c r="GQ35" s="43"/>
      <c r="GR35" s="43"/>
      <c r="GS35" s="43"/>
      <c r="GT35" s="43"/>
      <c r="GU35" s="43"/>
      <c r="GV35" s="43"/>
      <c r="GW35" s="43"/>
      <c r="GX35" s="43"/>
      <c r="GY35" s="43"/>
      <c r="GZ35" s="43"/>
      <c r="HA35" s="43"/>
      <c r="HB35" s="43"/>
      <c r="HC35" s="43"/>
      <c r="HD35" s="43"/>
      <c r="HE35" s="43"/>
      <c r="HF35" s="43"/>
      <c r="HG35" s="43"/>
      <c r="HH35" s="43"/>
      <c r="HI35" s="43"/>
      <c r="HJ35" s="43"/>
      <c r="HK35" s="43"/>
      <c r="HL35" s="43"/>
      <c r="HM35" s="43"/>
      <c r="HN35" s="43"/>
      <c r="HO35" s="43"/>
      <c r="HP35" s="43"/>
      <c r="HQ35" s="43"/>
      <c r="HR35" s="43"/>
      <c r="HS35" s="43"/>
      <c r="HT35" s="43"/>
      <c r="HU35" s="43"/>
      <c r="HV35" s="43"/>
      <c r="HW35" s="43"/>
      <c r="HX35" s="43"/>
      <c r="HY35" s="43"/>
      <c r="HZ35" s="43"/>
      <c r="IA35" s="43"/>
      <c r="IB35" s="43"/>
      <c r="IC35" s="43"/>
      <c r="ID35" s="43"/>
      <c r="IE35" s="43"/>
      <c r="IF35" s="43"/>
      <c r="IG35" s="43"/>
      <c r="IH35" s="43"/>
      <c r="II35" s="43"/>
      <c r="IJ35" s="43"/>
      <c r="IK35" s="43"/>
      <c r="IL35" s="43"/>
      <c r="IM35" s="43"/>
      <c r="IN35" s="43"/>
      <c r="IO35" s="43"/>
      <c r="IP35" s="43"/>
      <c r="IQ35" s="43"/>
      <c r="IR35" s="43"/>
      <c r="IS35" s="43"/>
      <c r="IT35" s="43"/>
      <c r="IU35" s="43"/>
      <c r="IV35" s="43"/>
      <c r="IW35" s="43"/>
      <c r="IX35" s="43"/>
      <c r="IY35" s="43"/>
    </row>
    <row r="36" spans="1:259"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  <c r="FP36" s="43"/>
      <c r="FQ36" s="43"/>
      <c r="FR36" s="43"/>
      <c r="FS36" s="43"/>
      <c r="FT36" s="43"/>
      <c r="FU36" s="43"/>
      <c r="FV36" s="43"/>
      <c r="FW36" s="43"/>
      <c r="FX36" s="43"/>
      <c r="FY36" s="43"/>
      <c r="FZ36" s="43"/>
      <c r="GA36" s="43"/>
      <c r="GB36" s="43"/>
      <c r="GC36" s="43"/>
      <c r="GD36" s="43"/>
      <c r="GE36" s="43"/>
      <c r="GF36" s="43"/>
      <c r="GG36" s="43"/>
      <c r="GH36" s="43"/>
      <c r="GI36" s="43"/>
      <c r="GJ36" s="43"/>
      <c r="GK36" s="43"/>
      <c r="GL36" s="43"/>
      <c r="GM36" s="43"/>
      <c r="GN36" s="43"/>
      <c r="GO36" s="43"/>
      <c r="GP36" s="43"/>
      <c r="GQ36" s="43"/>
      <c r="GR36" s="43"/>
      <c r="GS36" s="43"/>
      <c r="GT36" s="43"/>
      <c r="GU36" s="43"/>
      <c r="GV36" s="43"/>
      <c r="GW36" s="43"/>
      <c r="GX36" s="43"/>
      <c r="GY36" s="43"/>
      <c r="GZ36" s="43"/>
      <c r="HA36" s="43"/>
      <c r="HB36" s="43"/>
      <c r="HC36" s="43"/>
      <c r="HD36" s="43"/>
      <c r="HE36" s="43"/>
      <c r="HF36" s="43"/>
      <c r="HG36" s="43"/>
      <c r="HH36" s="43"/>
      <c r="HI36" s="43"/>
      <c r="HJ36" s="43"/>
      <c r="HK36" s="43"/>
      <c r="HL36" s="43"/>
      <c r="HM36" s="43"/>
      <c r="HN36" s="43"/>
      <c r="HO36" s="43"/>
      <c r="HP36" s="43"/>
      <c r="HQ36" s="43"/>
      <c r="HR36" s="43"/>
      <c r="HS36" s="43"/>
      <c r="HT36" s="43"/>
      <c r="HU36" s="43"/>
      <c r="HV36" s="43"/>
      <c r="HW36" s="43"/>
      <c r="HX36" s="43"/>
      <c r="HY36" s="43"/>
      <c r="HZ36" s="43"/>
      <c r="IA36" s="43"/>
      <c r="IB36" s="43"/>
      <c r="IC36" s="43"/>
      <c r="ID36" s="43"/>
      <c r="IE36" s="43"/>
      <c r="IF36" s="43"/>
      <c r="IG36" s="43"/>
      <c r="IH36" s="43"/>
      <c r="II36" s="43"/>
      <c r="IJ36" s="43"/>
      <c r="IK36" s="43"/>
      <c r="IL36" s="43"/>
      <c r="IM36" s="43"/>
      <c r="IN36" s="43"/>
      <c r="IO36" s="43"/>
      <c r="IP36" s="43"/>
      <c r="IQ36" s="43"/>
      <c r="IR36" s="43"/>
      <c r="IS36" s="43"/>
      <c r="IT36" s="43"/>
      <c r="IU36" s="43"/>
      <c r="IV36" s="43"/>
      <c r="IW36" s="43"/>
      <c r="IX36" s="43"/>
      <c r="IY36" s="43"/>
    </row>
    <row r="37" spans="1:259"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  <c r="FP37" s="43"/>
      <c r="FQ37" s="43"/>
      <c r="FR37" s="43"/>
      <c r="FS37" s="43"/>
      <c r="FT37" s="43"/>
      <c r="FU37" s="43"/>
      <c r="FV37" s="43"/>
      <c r="FW37" s="43"/>
      <c r="FX37" s="43"/>
      <c r="FY37" s="43"/>
      <c r="FZ37" s="43"/>
      <c r="GA37" s="43"/>
      <c r="GB37" s="43"/>
      <c r="GC37" s="43"/>
      <c r="GD37" s="43"/>
      <c r="GE37" s="43"/>
      <c r="GF37" s="43"/>
      <c r="GG37" s="43"/>
      <c r="GH37" s="43"/>
      <c r="GI37" s="43"/>
      <c r="GJ37" s="43"/>
      <c r="GK37" s="43"/>
      <c r="GL37" s="43"/>
      <c r="GM37" s="43"/>
      <c r="GN37" s="43"/>
      <c r="GO37" s="43"/>
      <c r="GP37" s="43"/>
      <c r="GQ37" s="43"/>
      <c r="GR37" s="43"/>
      <c r="GS37" s="43"/>
      <c r="GT37" s="43"/>
      <c r="GU37" s="43"/>
      <c r="GV37" s="43"/>
      <c r="GW37" s="43"/>
      <c r="GX37" s="43"/>
      <c r="GY37" s="43"/>
      <c r="GZ37" s="43"/>
      <c r="HA37" s="43"/>
      <c r="HB37" s="43"/>
      <c r="HC37" s="43"/>
      <c r="HD37" s="43"/>
      <c r="HE37" s="43"/>
      <c r="HF37" s="43"/>
      <c r="HG37" s="43"/>
      <c r="HH37" s="43"/>
      <c r="HI37" s="43"/>
      <c r="HJ37" s="43"/>
      <c r="HK37" s="43"/>
      <c r="HL37" s="43"/>
      <c r="HM37" s="43"/>
      <c r="HN37" s="43"/>
      <c r="HO37" s="43"/>
      <c r="HP37" s="43"/>
      <c r="HQ37" s="43"/>
      <c r="HR37" s="43"/>
      <c r="HS37" s="43"/>
      <c r="HT37" s="43"/>
      <c r="HU37" s="43"/>
      <c r="HV37" s="43"/>
      <c r="HW37" s="43"/>
      <c r="HX37" s="43"/>
      <c r="HY37" s="43"/>
      <c r="HZ37" s="43"/>
      <c r="IA37" s="43"/>
      <c r="IB37" s="43"/>
      <c r="IC37" s="43"/>
      <c r="ID37" s="43"/>
      <c r="IE37" s="43"/>
      <c r="IF37" s="43"/>
      <c r="IG37" s="43"/>
      <c r="IH37" s="43"/>
      <c r="II37" s="43"/>
      <c r="IJ37" s="43"/>
      <c r="IK37" s="43"/>
      <c r="IL37" s="43"/>
      <c r="IM37" s="43"/>
      <c r="IN37" s="43"/>
      <c r="IO37" s="43"/>
      <c r="IP37" s="43"/>
      <c r="IQ37" s="43"/>
      <c r="IR37" s="43"/>
      <c r="IS37" s="43"/>
      <c r="IT37" s="43"/>
      <c r="IU37" s="43"/>
      <c r="IV37" s="43"/>
      <c r="IW37" s="43"/>
      <c r="IX37" s="43"/>
      <c r="IY37" s="43"/>
    </row>
    <row r="38" spans="1:259"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  <c r="GP38" s="43"/>
      <c r="GQ38" s="43"/>
      <c r="GR38" s="43"/>
      <c r="GS38" s="43"/>
      <c r="GT38" s="43"/>
      <c r="GU38" s="43"/>
      <c r="GV38" s="43"/>
      <c r="GW38" s="43"/>
      <c r="GX38" s="43"/>
      <c r="GY38" s="43"/>
      <c r="GZ38" s="43"/>
      <c r="HA38" s="43"/>
      <c r="HB38" s="43"/>
      <c r="HC38" s="43"/>
      <c r="HD38" s="43"/>
      <c r="HE38" s="43"/>
      <c r="HF38" s="43"/>
      <c r="HG38" s="43"/>
      <c r="HH38" s="43"/>
      <c r="HI38" s="43"/>
      <c r="HJ38" s="43"/>
      <c r="HK38" s="43"/>
      <c r="HL38" s="43"/>
      <c r="HM38" s="43"/>
      <c r="HN38" s="43"/>
      <c r="HO38" s="43"/>
      <c r="HP38" s="43"/>
      <c r="HQ38" s="43"/>
      <c r="HR38" s="43"/>
      <c r="HS38" s="43"/>
      <c r="HT38" s="43"/>
      <c r="HU38" s="43"/>
      <c r="HV38" s="43"/>
      <c r="HW38" s="43"/>
      <c r="HX38" s="43"/>
      <c r="HY38" s="43"/>
      <c r="HZ38" s="43"/>
      <c r="IA38" s="43"/>
      <c r="IB38" s="43"/>
      <c r="IC38" s="43"/>
      <c r="ID38" s="43"/>
      <c r="IE38" s="43"/>
      <c r="IF38" s="43"/>
      <c r="IG38" s="43"/>
      <c r="IH38" s="43"/>
      <c r="II38" s="43"/>
      <c r="IJ38" s="43"/>
      <c r="IK38" s="43"/>
      <c r="IL38" s="43"/>
      <c r="IM38" s="43"/>
      <c r="IN38" s="43"/>
      <c r="IO38" s="43"/>
      <c r="IP38" s="43"/>
      <c r="IQ38" s="43"/>
      <c r="IR38" s="43"/>
      <c r="IS38" s="43"/>
      <c r="IT38" s="43"/>
      <c r="IU38" s="43"/>
      <c r="IV38" s="43"/>
      <c r="IW38" s="43"/>
      <c r="IX38" s="43"/>
      <c r="IY38" s="43"/>
    </row>
    <row r="39" spans="1:259"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  <c r="GP39" s="43"/>
      <c r="GQ39" s="43"/>
      <c r="GR39" s="43"/>
      <c r="GS39" s="43"/>
      <c r="GT39" s="43"/>
      <c r="GU39" s="43"/>
      <c r="GV39" s="43"/>
      <c r="GW39" s="43"/>
      <c r="GX39" s="43"/>
      <c r="GY39" s="43"/>
      <c r="GZ39" s="43"/>
      <c r="HA39" s="43"/>
      <c r="HB39" s="43"/>
      <c r="HC39" s="43"/>
      <c r="HD39" s="43"/>
      <c r="HE39" s="43"/>
      <c r="HF39" s="43"/>
      <c r="HG39" s="43"/>
      <c r="HH39" s="43"/>
      <c r="HI39" s="43"/>
      <c r="HJ39" s="43"/>
      <c r="HK39" s="43"/>
      <c r="HL39" s="43"/>
      <c r="HM39" s="43"/>
      <c r="HN39" s="43"/>
      <c r="HO39" s="43"/>
      <c r="HP39" s="43"/>
      <c r="HQ39" s="43"/>
      <c r="HR39" s="43"/>
      <c r="HS39" s="43"/>
      <c r="HT39" s="43"/>
      <c r="HU39" s="43"/>
      <c r="HV39" s="43"/>
      <c r="HW39" s="43"/>
      <c r="HX39" s="43"/>
      <c r="HY39" s="43"/>
      <c r="HZ39" s="43"/>
      <c r="IA39" s="43"/>
      <c r="IB39" s="43"/>
      <c r="IC39" s="43"/>
      <c r="ID39" s="43"/>
      <c r="IE39" s="43"/>
      <c r="IF39" s="43"/>
      <c r="IG39" s="43"/>
      <c r="IH39" s="43"/>
      <c r="II39" s="43"/>
      <c r="IJ39" s="43"/>
      <c r="IK39" s="43"/>
      <c r="IL39" s="43"/>
      <c r="IM39" s="43"/>
      <c r="IN39" s="43"/>
      <c r="IO39" s="43"/>
      <c r="IP39" s="43"/>
      <c r="IQ39" s="43"/>
      <c r="IR39" s="43"/>
      <c r="IS39" s="43"/>
      <c r="IT39" s="43"/>
      <c r="IU39" s="43"/>
      <c r="IV39" s="43"/>
      <c r="IW39" s="43"/>
      <c r="IX39" s="43"/>
      <c r="IY39" s="43"/>
    </row>
    <row r="40" spans="1:259"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  <c r="GP40" s="43"/>
      <c r="GQ40" s="43"/>
      <c r="GR40" s="43"/>
      <c r="GS40" s="43"/>
      <c r="GT40" s="43"/>
      <c r="GU40" s="43"/>
      <c r="GV40" s="43"/>
      <c r="GW40" s="43"/>
      <c r="GX40" s="43"/>
      <c r="GY40" s="43"/>
      <c r="GZ40" s="43"/>
      <c r="HA40" s="43"/>
      <c r="HB40" s="43"/>
      <c r="HC40" s="43"/>
      <c r="HD40" s="43"/>
      <c r="HE40" s="43"/>
      <c r="HF40" s="43"/>
      <c r="HG40" s="43"/>
      <c r="HH40" s="43"/>
      <c r="HI40" s="43"/>
      <c r="HJ40" s="43"/>
      <c r="HK40" s="43"/>
      <c r="HL40" s="43"/>
      <c r="HM40" s="43"/>
      <c r="HN40" s="43"/>
      <c r="HO40" s="43"/>
      <c r="HP40" s="43"/>
      <c r="HQ40" s="43"/>
      <c r="HR40" s="43"/>
      <c r="HS40" s="43"/>
      <c r="HT40" s="43"/>
      <c r="HU40" s="43"/>
      <c r="HV40" s="43"/>
      <c r="HW40" s="43"/>
      <c r="HX40" s="43"/>
      <c r="HY40" s="43"/>
      <c r="HZ40" s="43"/>
      <c r="IA40" s="43"/>
      <c r="IB40" s="43"/>
      <c r="IC40" s="43"/>
      <c r="ID40" s="43"/>
      <c r="IE40" s="43"/>
      <c r="IF40" s="43"/>
      <c r="IG40" s="43"/>
      <c r="IH40" s="43"/>
      <c r="II40" s="43"/>
      <c r="IJ40" s="43"/>
      <c r="IK40" s="43"/>
      <c r="IL40" s="43"/>
      <c r="IM40" s="43"/>
      <c r="IN40" s="43"/>
      <c r="IO40" s="43"/>
      <c r="IP40" s="43"/>
      <c r="IQ40" s="43"/>
      <c r="IR40" s="43"/>
      <c r="IS40" s="43"/>
      <c r="IT40" s="43"/>
      <c r="IU40" s="43"/>
      <c r="IV40" s="43"/>
      <c r="IW40" s="43"/>
      <c r="IX40" s="43"/>
      <c r="IY40" s="43"/>
    </row>
    <row r="41" spans="1:259" hidden="1"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/>
      <c r="GR41" s="43"/>
      <c r="GS41" s="43"/>
      <c r="GT41" s="43"/>
      <c r="GU41" s="43"/>
      <c r="GV41" s="43"/>
      <c r="GW41" s="43"/>
      <c r="GX41" s="43"/>
      <c r="GY41" s="43"/>
      <c r="GZ41" s="43"/>
      <c r="HA41" s="43"/>
      <c r="HB41" s="43"/>
      <c r="HC41" s="43"/>
      <c r="HD41" s="43"/>
      <c r="HE41" s="43"/>
      <c r="HF41" s="43"/>
      <c r="HG41" s="43"/>
      <c r="HH41" s="43"/>
      <c r="HI41" s="43"/>
      <c r="HJ41" s="43"/>
      <c r="HK41" s="43"/>
      <c r="HL41" s="43"/>
      <c r="HM41" s="43"/>
      <c r="HN41" s="43"/>
      <c r="HO41" s="43"/>
      <c r="HP41" s="43"/>
      <c r="HQ41" s="43"/>
      <c r="HR41" s="43"/>
      <c r="HS41" s="43"/>
      <c r="HT41" s="43"/>
      <c r="HU41" s="43"/>
      <c r="HV41" s="43"/>
      <c r="HW41" s="43"/>
      <c r="HX41" s="43"/>
      <c r="HY41" s="43"/>
      <c r="HZ41" s="43"/>
      <c r="IA41" s="43"/>
      <c r="IB41" s="43"/>
      <c r="IC41" s="43"/>
      <c r="ID41" s="43"/>
      <c r="IE41" s="43"/>
      <c r="IF41" s="43"/>
      <c r="IG41" s="43"/>
      <c r="IH41" s="43"/>
      <c r="II41" s="43"/>
      <c r="IJ41" s="43"/>
      <c r="IK41" s="43"/>
      <c r="IL41" s="43"/>
      <c r="IM41" s="43"/>
      <c r="IN41" s="43"/>
      <c r="IO41" s="43"/>
      <c r="IP41" s="43"/>
      <c r="IQ41" s="43"/>
      <c r="IR41" s="43"/>
      <c r="IS41" s="43"/>
      <c r="IT41" s="43"/>
      <c r="IU41" s="43"/>
      <c r="IV41" s="43"/>
      <c r="IW41" s="43"/>
      <c r="IX41" s="43"/>
      <c r="IY41" s="43"/>
    </row>
    <row r="42" spans="1:259" s="50" customFormat="1" ht="33" hidden="1">
      <c r="A42" s="43"/>
      <c r="B42" s="48"/>
      <c r="C42" s="48"/>
      <c r="D42" s="49"/>
      <c r="E42" s="49"/>
      <c r="F42" s="49"/>
      <c r="G42" s="49"/>
      <c r="H42" s="5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</row>
    <row r="43" spans="1:259"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3"/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3"/>
      <c r="GE43" s="43"/>
      <c r="GF43" s="43"/>
      <c r="GG43" s="43"/>
      <c r="GH43" s="43"/>
      <c r="GI43" s="43"/>
      <c r="GJ43" s="43"/>
      <c r="GK43" s="43"/>
      <c r="GL43" s="43"/>
      <c r="GM43" s="43"/>
      <c r="GN43" s="43"/>
      <c r="GO43" s="43"/>
      <c r="GP43" s="43"/>
      <c r="GQ43" s="43"/>
      <c r="GR43" s="43"/>
      <c r="GS43" s="43"/>
      <c r="GT43" s="43"/>
      <c r="GU43" s="43"/>
      <c r="GV43" s="43"/>
      <c r="GW43" s="43"/>
      <c r="GX43" s="43"/>
      <c r="GY43" s="43"/>
      <c r="GZ43" s="43"/>
      <c r="HA43" s="43"/>
      <c r="HB43" s="43"/>
      <c r="HC43" s="43"/>
      <c r="HD43" s="43"/>
      <c r="HE43" s="43"/>
      <c r="HF43" s="43"/>
      <c r="HG43" s="43"/>
      <c r="HH43" s="43"/>
      <c r="HI43" s="43"/>
      <c r="HJ43" s="43"/>
      <c r="HK43" s="43"/>
      <c r="HL43" s="43"/>
      <c r="HM43" s="43"/>
      <c r="HN43" s="43"/>
      <c r="HO43" s="43"/>
      <c r="HP43" s="43"/>
      <c r="HQ43" s="43"/>
      <c r="HR43" s="43"/>
      <c r="HS43" s="43"/>
      <c r="HT43" s="43"/>
      <c r="HU43" s="43"/>
      <c r="HV43" s="43"/>
      <c r="HW43" s="43"/>
      <c r="HX43" s="43"/>
      <c r="HY43" s="43"/>
      <c r="HZ43" s="43"/>
      <c r="IA43" s="43"/>
      <c r="IB43" s="43"/>
      <c r="IC43" s="43"/>
      <c r="ID43" s="43"/>
      <c r="IE43" s="43"/>
      <c r="IF43" s="43"/>
      <c r="IG43" s="43"/>
      <c r="IH43" s="43"/>
      <c r="II43" s="43"/>
      <c r="IJ43" s="43"/>
      <c r="IK43" s="43"/>
      <c r="IL43" s="43"/>
      <c r="IM43" s="43"/>
      <c r="IN43" s="43"/>
      <c r="IO43" s="43"/>
      <c r="IP43" s="43"/>
      <c r="IQ43" s="43"/>
      <c r="IR43" s="43"/>
      <c r="IS43" s="43"/>
      <c r="IT43" s="43"/>
      <c r="IU43" s="43"/>
      <c r="IV43" s="43"/>
      <c r="IW43" s="43"/>
      <c r="IX43" s="43"/>
      <c r="IY43" s="43"/>
    </row>
    <row r="44" spans="1:259"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  <c r="GD44" s="43"/>
      <c r="GE44" s="43"/>
      <c r="GF44" s="43"/>
      <c r="GG44" s="43"/>
      <c r="GH44" s="43"/>
      <c r="GI44" s="43"/>
      <c r="GJ44" s="43"/>
      <c r="GK44" s="43"/>
      <c r="GL44" s="43"/>
      <c r="GM44" s="43"/>
      <c r="GN44" s="43"/>
      <c r="GO44" s="43"/>
      <c r="GP44" s="43"/>
      <c r="GQ44" s="43"/>
      <c r="GR44" s="43"/>
      <c r="GS44" s="43"/>
      <c r="GT44" s="43"/>
      <c r="GU44" s="43"/>
      <c r="GV44" s="43"/>
      <c r="GW44" s="43"/>
      <c r="GX44" s="43"/>
      <c r="GY44" s="43"/>
      <c r="GZ44" s="43"/>
      <c r="HA44" s="43"/>
      <c r="HB44" s="43"/>
      <c r="HC44" s="43"/>
      <c r="HD44" s="43"/>
      <c r="HE44" s="43"/>
      <c r="HF44" s="43"/>
      <c r="HG44" s="43"/>
      <c r="HH44" s="43"/>
      <c r="HI44" s="43"/>
      <c r="HJ44" s="43"/>
      <c r="HK44" s="43"/>
      <c r="HL44" s="43"/>
      <c r="HM44" s="43"/>
      <c r="HN44" s="43"/>
      <c r="HO44" s="43"/>
      <c r="HP44" s="43"/>
      <c r="HQ44" s="43"/>
      <c r="HR44" s="43"/>
      <c r="HS44" s="43"/>
      <c r="HT44" s="43"/>
      <c r="HU44" s="43"/>
      <c r="HV44" s="43"/>
      <c r="HW44" s="43"/>
      <c r="HX44" s="43"/>
      <c r="HY44" s="43"/>
      <c r="HZ44" s="43"/>
      <c r="IA44" s="43"/>
      <c r="IB44" s="43"/>
      <c r="IC44" s="43"/>
      <c r="ID44" s="43"/>
      <c r="IE44" s="43"/>
      <c r="IF44" s="43"/>
      <c r="IG44" s="43"/>
      <c r="IH44" s="43"/>
      <c r="II44" s="43"/>
      <c r="IJ44" s="43"/>
      <c r="IK44" s="43"/>
      <c r="IL44" s="43"/>
      <c r="IM44" s="43"/>
      <c r="IN44" s="43"/>
      <c r="IO44" s="43"/>
      <c r="IP44" s="43"/>
      <c r="IQ44" s="43"/>
      <c r="IR44" s="43"/>
      <c r="IS44" s="43"/>
      <c r="IT44" s="43"/>
      <c r="IU44" s="43"/>
      <c r="IV44" s="43"/>
      <c r="IW44" s="43"/>
      <c r="IX44" s="43"/>
      <c r="IY44" s="43"/>
    </row>
    <row r="45" spans="1:259" hidden="1"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  <c r="FP45" s="43"/>
      <c r="FQ45" s="43"/>
      <c r="FR45" s="43"/>
      <c r="FS45" s="43"/>
      <c r="FT45" s="43"/>
      <c r="FU45" s="43"/>
      <c r="FV45" s="43"/>
      <c r="FW45" s="43"/>
      <c r="FX45" s="43"/>
      <c r="FY45" s="43"/>
      <c r="FZ45" s="43"/>
      <c r="GA45" s="43"/>
      <c r="GB45" s="43"/>
      <c r="GC45" s="43"/>
      <c r="GD45" s="43"/>
      <c r="GE45" s="43"/>
      <c r="GF45" s="43"/>
      <c r="GG45" s="43"/>
      <c r="GH45" s="43"/>
      <c r="GI45" s="43"/>
      <c r="GJ45" s="43"/>
      <c r="GK45" s="43"/>
      <c r="GL45" s="43"/>
      <c r="GM45" s="43"/>
      <c r="GN45" s="43"/>
      <c r="GO45" s="43"/>
      <c r="GP45" s="43"/>
      <c r="GQ45" s="43"/>
      <c r="GR45" s="43"/>
      <c r="GS45" s="43"/>
      <c r="GT45" s="43"/>
      <c r="GU45" s="43"/>
      <c r="GV45" s="43"/>
      <c r="GW45" s="43"/>
      <c r="GX45" s="43"/>
      <c r="GY45" s="43"/>
      <c r="GZ45" s="43"/>
      <c r="HA45" s="43"/>
      <c r="HB45" s="43"/>
      <c r="HC45" s="43"/>
      <c r="HD45" s="43"/>
      <c r="HE45" s="43"/>
      <c r="HF45" s="43"/>
      <c r="HG45" s="43"/>
      <c r="HH45" s="43"/>
      <c r="HI45" s="43"/>
      <c r="HJ45" s="43"/>
      <c r="HK45" s="43"/>
      <c r="HL45" s="43"/>
      <c r="HM45" s="43"/>
      <c r="HN45" s="43"/>
      <c r="HO45" s="43"/>
      <c r="HP45" s="43"/>
      <c r="HQ45" s="43"/>
      <c r="HR45" s="43"/>
      <c r="HS45" s="43"/>
      <c r="HT45" s="43"/>
      <c r="HU45" s="43"/>
      <c r="HV45" s="43"/>
      <c r="HW45" s="43"/>
      <c r="HX45" s="43"/>
      <c r="HY45" s="43"/>
      <c r="HZ45" s="43"/>
      <c r="IA45" s="43"/>
      <c r="IB45" s="43"/>
      <c r="IC45" s="43"/>
      <c r="ID45" s="43"/>
      <c r="IE45" s="43"/>
      <c r="IF45" s="43"/>
      <c r="IG45" s="43"/>
      <c r="IH45" s="43"/>
      <c r="II45" s="43"/>
      <c r="IJ45" s="43"/>
      <c r="IK45" s="43"/>
      <c r="IL45" s="43"/>
      <c r="IM45" s="43"/>
      <c r="IN45" s="43"/>
      <c r="IO45" s="43"/>
      <c r="IP45" s="43"/>
      <c r="IQ45" s="43"/>
      <c r="IR45" s="43"/>
      <c r="IS45" s="43"/>
      <c r="IT45" s="43"/>
      <c r="IU45" s="43"/>
      <c r="IV45" s="43"/>
      <c r="IW45" s="43"/>
      <c r="IX45" s="43"/>
      <c r="IY45" s="43"/>
    </row>
    <row r="46" spans="1:259" hidden="1"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3"/>
      <c r="GB46" s="43"/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43"/>
      <c r="GO46" s="43"/>
      <c r="GP46" s="43"/>
      <c r="GQ46" s="43"/>
      <c r="GR46" s="43"/>
      <c r="GS46" s="43"/>
      <c r="GT46" s="43"/>
      <c r="GU46" s="43"/>
      <c r="GV46" s="43"/>
      <c r="GW46" s="43"/>
      <c r="GX46" s="43"/>
      <c r="GY46" s="43"/>
      <c r="GZ46" s="43"/>
      <c r="HA46" s="43"/>
      <c r="HB46" s="43"/>
      <c r="HC46" s="43"/>
      <c r="HD46" s="43"/>
      <c r="HE46" s="43"/>
      <c r="HF46" s="43"/>
      <c r="HG46" s="43"/>
      <c r="HH46" s="43"/>
      <c r="HI46" s="43"/>
      <c r="HJ46" s="43"/>
      <c r="HK46" s="43"/>
      <c r="HL46" s="43"/>
      <c r="HM46" s="43"/>
      <c r="HN46" s="43"/>
      <c r="HO46" s="43"/>
      <c r="HP46" s="43"/>
      <c r="HQ46" s="43"/>
      <c r="HR46" s="43"/>
      <c r="HS46" s="43"/>
      <c r="HT46" s="43"/>
      <c r="HU46" s="43"/>
      <c r="HV46" s="43"/>
      <c r="HW46" s="43"/>
      <c r="HX46" s="43"/>
      <c r="HY46" s="43"/>
      <c r="HZ46" s="43"/>
      <c r="IA46" s="43"/>
      <c r="IB46" s="43"/>
      <c r="IC46" s="43"/>
      <c r="ID46" s="43"/>
      <c r="IE46" s="43"/>
      <c r="IF46" s="43"/>
      <c r="IG46" s="43"/>
      <c r="IH46" s="43"/>
      <c r="II46" s="43"/>
      <c r="IJ46" s="43"/>
      <c r="IK46" s="43"/>
      <c r="IL46" s="43"/>
      <c r="IM46" s="43"/>
      <c r="IN46" s="43"/>
      <c r="IO46" s="43"/>
      <c r="IP46" s="43"/>
      <c r="IQ46" s="43"/>
      <c r="IR46" s="43"/>
      <c r="IS46" s="43"/>
      <c r="IT46" s="43"/>
      <c r="IU46" s="43"/>
      <c r="IV46" s="43"/>
      <c r="IW46" s="43"/>
      <c r="IX46" s="43"/>
      <c r="IY46" s="43"/>
    </row>
    <row r="47" spans="1:259" hidden="1"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3"/>
      <c r="GZ47" s="43"/>
      <c r="HA47" s="43"/>
      <c r="HB47" s="43"/>
      <c r="HC47" s="43"/>
      <c r="HD47" s="43"/>
      <c r="HE47" s="43"/>
      <c r="HF47" s="43"/>
      <c r="HG47" s="43"/>
      <c r="HH47" s="43"/>
      <c r="HI47" s="43"/>
      <c r="HJ47" s="43"/>
      <c r="HK47" s="43"/>
      <c r="HL47" s="43"/>
      <c r="HM47" s="43"/>
      <c r="HN47" s="43"/>
      <c r="HO47" s="43"/>
      <c r="HP47" s="43"/>
      <c r="HQ47" s="43"/>
      <c r="HR47" s="43"/>
      <c r="HS47" s="43"/>
      <c r="HT47" s="43"/>
      <c r="HU47" s="43"/>
      <c r="HV47" s="43"/>
      <c r="HW47" s="43"/>
      <c r="HX47" s="43"/>
      <c r="HY47" s="43"/>
      <c r="HZ47" s="43"/>
      <c r="IA47" s="43"/>
      <c r="IB47" s="43"/>
      <c r="IC47" s="43"/>
      <c r="ID47" s="43"/>
      <c r="IE47" s="43"/>
      <c r="IF47" s="43"/>
      <c r="IG47" s="43"/>
      <c r="IH47" s="43"/>
      <c r="II47" s="43"/>
      <c r="IJ47" s="43"/>
      <c r="IK47" s="43"/>
      <c r="IL47" s="43"/>
      <c r="IM47" s="43"/>
      <c r="IN47" s="43"/>
      <c r="IO47" s="43"/>
      <c r="IP47" s="43"/>
      <c r="IQ47" s="43"/>
      <c r="IR47" s="43"/>
      <c r="IS47" s="43"/>
      <c r="IT47" s="43"/>
      <c r="IU47" s="43"/>
      <c r="IV47" s="43"/>
      <c r="IW47" s="43"/>
      <c r="IX47" s="43"/>
      <c r="IY47" s="43"/>
    </row>
    <row r="48" spans="1:259" hidden="1"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  <c r="HV48" s="43"/>
      <c r="HW48" s="43"/>
      <c r="HX48" s="43"/>
      <c r="HY48" s="43"/>
      <c r="HZ48" s="43"/>
      <c r="IA48" s="43"/>
      <c r="IB48" s="43"/>
      <c r="IC48" s="43"/>
      <c r="ID48" s="43"/>
      <c r="IE48" s="43"/>
      <c r="IF48" s="43"/>
      <c r="IG48" s="43"/>
      <c r="IH48" s="43"/>
      <c r="II48" s="43"/>
      <c r="IJ48" s="43"/>
      <c r="IK48" s="43"/>
      <c r="IL48" s="43"/>
      <c r="IM48" s="43"/>
      <c r="IN48" s="43"/>
      <c r="IO48" s="43"/>
      <c r="IP48" s="43"/>
      <c r="IQ48" s="43"/>
      <c r="IR48" s="43"/>
      <c r="IS48" s="43"/>
      <c r="IT48" s="43"/>
      <c r="IU48" s="43"/>
      <c r="IV48" s="43"/>
      <c r="IW48" s="43"/>
      <c r="IX48" s="43"/>
      <c r="IY48" s="43"/>
    </row>
    <row r="49" spans="11:259" hidden="1"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  <c r="HF49" s="43"/>
      <c r="HG49" s="43"/>
      <c r="HH49" s="43"/>
      <c r="HI49" s="43"/>
      <c r="HJ49" s="43"/>
      <c r="HK49" s="43"/>
      <c r="HL49" s="43"/>
      <c r="HM49" s="43"/>
      <c r="HN49" s="43"/>
      <c r="HO49" s="43"/>
      <c r="HP49" s="43"/>
      <c r="HQ49" s="43"/>
      <c r="HR49" s="43"/>
      <c r="HS49" s="43"/>
      <c r="HT49" s="43"/>
      <c r="HU49" s="43"/>
      <c r="HV49" s="43"/>
      <c r="HW49" s="43"/>
      <c r="HX49" s="43"/>
      <c r="HY49" s="43"/>
      <c r="HZ49" s="43"/>
      <c r="IA49" s="43"/>
      <c r="IB49" s="43"/>
      <c r="IC49" s="43"/>
      <c r="ID49" s="43"/>
      <c r="IE49" s="43"/>
      <c r="IF49" s="43"/>
      <c r="IG49" s="43"/>
      <c r="IH49" s="43"/>
      <c r="II49" s="43"/>
      <c r="IJ49" s="43"/>
      <c r="IK49" s="43"/>
      <c r="IL49" s="43"/>
      <c r="IM49" s="43"/>
      <c r="IN49" s="43"/>
      <c r="IO49" s="43"/>
      <c r="IP49" s="43"/>
      <c r="IQ49" s="43"/>
      <c r="IR49" s="43"/>
      <c r="IS49" s="43"/>
      <c r="IT49" s="43"/>
      <c r="IU49" s="43"/>
      <c r="IV49" s="43"/>
      <c r="IW49" s="43"/>
      <c r="IX49" s="43"/>
      <c r="IY49" s="43"/>
    </row>
    <row r="50" spans="11:259" hidden="1"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3"/>
      <c r="GZ50" s="43"/>
      <c r="HA50" s="43"/>
      <c r="HB50" s="43"/>
      <c r="HC50" s="43"/>
      <c r="HD50" s="43"/>
      <c r="HE50" s="43"/>
      <c r="HF50" s="43"/>
      <c r="HG50" s="43"/>
      <c r="HH50" s="43"/>
      <c r="HI50" s="43"/>
      <c r="HJ50" s="43"/>
      <c r="HK50" s="43"/>
      <c r="HL50" s="43"/>
      <c r="HM50" s="43"/>
      <c r="HN50" s="43"/>
      <c r="HO50" s="43"/>
      <c r="HP50" s="43"/>
      <c r="HQ50" s="43"/>
      <c r="HR50" s="43"/>
      <c r="HS50" s="43"/>
      <c r="HT50" s="43"/>
      <c r="HU50" s="43"/>
      <c r="HV50" s="43"/>
      <c r="HW50" s="43"/>
      <c r="HX50" s="43"/>
      <c r="HY50" s="43"/>
      <c r="HZ50" s="43"/>
      <c r="IA50" s="43"/>
      <c r="IB50" s="43"/>
      <c r="IC50" s="43"/>
      <c r="ID50" s="43"/>
      <c r="IE50" s="43"/>
      <c r="IF50" s="43"/>
      <c r="IG50" s="43"/>
      <c r="IH50" s="43"/>
      <c r="II50" s="43"/>
      <c r="IJ50" s="43"/>
      <c r="IK50" s="43"/>
      <c r="IL50" s="43"/>
      <c r="IM50" s="43"/>
      <c r="IN50" s="43"/>
      <c r="IO50" s="43"/>
      <c r="IP50" s="43"/>
      <c r="IQ50" s="43"/>
      <c r="IR50" s="43"/>
      <c r="IS50" s="43"/>
      <c r="IT50" s="43"/>
      <c r="IU50" s="43"/>
      <c r="IV50" s="43"/>
      <c r="IW50" s="43"/>
      <c r="IX50" s="43"/>
      <c r="IY50" s="43"/>
    </row>
    <row r="51" spans="11:259" hidden="1"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/>
      <c r="GQ51" s="43"/>
      <c r="GR51" s="43"/>
      <c r="GS51" s="43"/>
      <c r="GT51" s="43"/>
      <c r="GU51" s="43"/>
      <c r="GV51" s="43"/>
      <c r="GW51" s="43"/>
      <c r="GX51" s="43"/>
      <c r="GY51" s="43"/>
      <c r="GZ51" s="43"/>
      <c r="HA51" s="43"/>
      <c r="HB51" s="43"/>
      <c r="HC51" s="43"/>
      <c r="HD51" s="43"/>
      <c r="HE51" s="43"/>
      <c r="HF51" s="43"/>
      <c r="HG51" s="43"/>
      <c r="HH51" s="43"/>
      <c r="HI51" s="43"/>
      <c r="HJ51" s="43"/>
      <c r="HK51" s="43"/>
      <c r="HL51" s="43"/>
      <c r="HM51" s="43"/>
      <c r="HN51" s="43"/>
      <c r="HO51" s="43"/>
      <c r="HP51" s="43"/>
      <c r="HQ51" s="43"/>
      <c r="HR51" s="43"/>
      <c r="HS51" s="43"/>
      <c r="HT51" s="43"/>
      <c r="HU51" s="43"/>
      <c r="HV51" s="43"/>
      <c r="HW51" s="43"/>
      <c r="HX51" s="43"/>
      <c r="HY51" s="43"/>
      <c r="HZ51" s="43"/>
      <c r="IA51" s="43"/>
      <c r="IB51" s="43"/>
      <c r="IC51" s="43"/>
      <c r="ID51" s="43"/>
      <c r="IE51" s="43"/>
      <c r="IF51" s="43"/>
      <c r="IG51" s="43"/>
      <c r="IH51" s="43"/>
      <c r="II51" s="43"/>
      <c r="IJ51" s="43"/>
      <c r="IK51" s="43"/>
      <c r="IL51" s="43"/>
      <c r="IM51" s="43"/>
      <c r="IN51" s="43"/>
      <c r="IO51" s="43"/>
      <c r="IP51" s="43"/>
      <c r="IQ51" s="43"/>
      <c r="IR51" s="43"/>
      <c r="IS51" s="43"/>
      <c r="IT51" s="43"/>
      <c r="IU51" s="43"/>
      <c r="IV51" s="43"/>
      <c r="IW51" s="43"/>
      <c r="IX51" s="43"/>
      <c r="IY51" s="43"/>
    </row>
    <row r="52" spans="11:259"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  <c r="GK52" s="43"/>
      <c r="GL52" s="43"/>
      <c r="GM52" s="43"/>
      <c r="GN52" s="43"/>
      <c r="GO52" s="43"/>
      <c r="GP52" s="43"/>
      <c r="GQ52" s="43"/>
      <c r="GR52" s="43"/>
      <c r="GS52" s="43"/>
      <c r="GT52" s="43"/>
      <c r="GU52" s="43"/>
      <c r="GV52" s="43"/>
      <c r="GW52" s="43"/>
      <c r="GX52" s="43"/>
      <c r="GY52" s="43"/>
      <c r="GZ52" s="43"/>
      <c r="HA52" s="43"/>
      <c r="HB52" s="43"/>
      <c r="HC52" s="43"/>
      <c r="HD52" s="43"/>
      <c r="HE52" s="43"/>
      <c r="HF52" s="43"/>
      <c r="HG52" s="43"/>
      <c r="HH52" s="43"/>
      <c r="HI52" s="43"/>
      <c r="HJ52" s="43"/>
      <c r="HK52" s="43"/>
      <c r="HL52" s="43"/>
      <c r="HM52" s="43"/>
      <c r="HN52" s="43"/>
      <c r="HO52" s="43"/>
      <c r="HP52" s="43"/>
      <c r="HQ52" s="43"/>
      <c r="HR52" s="43"/>
      <c r="HS52" s="43"/>
      <c r="HT52" s="43"/>
      <c r="HU52" s="43"/>
      <c r="HV52" s="43"/>
      <c r="HW52" s="43"/>
      <c r="HX52" s="43"/>
      <c r="HY52" s="43"/>
      <c r="HZ52" s="43"/>
      <c r="IA52" s="43"/>
      <c r="IB52" s="43"/>
      <c r="IC52" s="43"/>
      <c r="ID52" s="43"/>
      <c r="IE52" s="43"/>
      <c r="IF52" s="43"/>
      <c r="IG52" s="43"/>
      <c r="IH52" s="43"/>
      <c r="II52" s="43"/>
      <c r="IJ52" s="43"/>
      <c r="IK52" s="43"/>
      <c r="IL52" s="43"/>
      <c r="IM52" s="43"/>
      <c r="IN52" s="43"/>
      <c r="IO52" s="43"/>
      <c r="IP52" s="43"/>
      <c r="IQ52" s="43"/>
      <c r="IR52" s="43"/>
      <c r="IS52" s="43"/>
      <c r="IT52" s="43"/>
      <c r="IU52" s="43"/>
      <c r="IV52" s="43"/>
      <c r="IW52" s="43"/>
      <c r="IX52" s="43"/>
      <c r="IY52" s="43"/>
    </row>
  </sheetData>
  <mergeCells count="8">
    <mergeCell ref="B19:C19"/>
    <mergeCell ref="D21:F21"/>
    <mergeCell ref="B2:I2"/>
    <mergeCell ref="B3:I3"/>
    <mergeCell ref="B4:I4"/>
    <mergeCell ref="H5:H6"/>
    <mergeCell ref="I5:I6"/>
    <mergeCell ref="B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Produtos</vt:lpstr>
      <vt:lpstr>Cronograma</vt:lpstr>
      <vt:lpstr>VALORES REF.</vt:lpstr>
      <vt:lpstr>Cronograma!Area_de_impressao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Augusto Corte Real</dc:creator>
  <cp:lastModifiedBy>Tetsu Koike</cp:lastModifiedBy>
  <dcterms:created xsi:type="dcterms:W3CDTF">2021-01-15T20:30:14Z</dcterms:created>
  <dcterms:modified xsi:type="dcterms:W3CDTF">2021-03-08T07:34:26Z</dcterms:modified>
</cp:coreProperties>
</file>